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640" activeTab="0"/>
  </bookViews>
  <sheets>
    <sheet name="Сводная_БМЗ" sheetId="1" r:id="rId1"/>
    <sheet name="БМЗ-1 (БМЗ-2)" sheetId="2" r:id="rId2"/>
    <sheet name="РТП-25" sheetId="3" r:id="rId3"/>
    <sheet name="ВОЭК" sheetId="4" r:id="rId4"/>
    <sheet name="Вологдагортеплосеть" sheetId="5" r:id="rId5"/>
    <sheet name="Русская баня" sheetId="6" r:id="rId6"/>
    <sheet name="Сводная_Северсвет" sheetId="7" r:id="rId7"/>
    <sheet name="Северсвет (ввод 1,2)" sheetId="8" r:id="rId8"/>
    <sheet name="Еврострой" sheetId="9" r:id="rId9"/>
    <sheet name="Кронлес, Вологодская ягода" sheetId="10" r:id="rId10"/>
    <sheet name="БизнесЛес,Стальконструкция" sheetId="11" r:id="rId11"/>
    <sheet name="Котельная №2, ВКППЛ" sheetId="12" r:id="rId12"/>
    <sheet name="Промбаза" sheetId="13" r:id="rId13"/>
    <sheet name="Росэкспо" sheetId="14" r:id="rId14"/>
    <sheet name="ВКЗ" sheetId="15" r:id="rId15"/>
    <sheet name="ОЭТС (16,21)" sheetId="16" r:id="rId16"/>
    <sheet name="ТП-74" sheetId="17" r:id="rId17"/>
    <sheet name="СЗ (сводная)" sheetId="18" r:id="rId18"/>
    <sheet name="СХ" sheetId="19" r:id="rId19"/>
    <sheet name="ВПЗ,Кондитерская фабрика" sheetId="20" r:id="rId20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<sst xmlns="http://schemas.openxmlformats.org/spreadsheetml/2006/main" count="622" uniqueCount="92">
  <si>
    <r>
      <t xml:space="preserve">АО «Бываловский машиностроительный </t>
    </r>
    <r>
      <rPr>
        <sz val="12"/>
        <color indexed="8"/>
        <rFont val="Times New Roman"/>
        <family val="1"/>
      </rPr>
      <t xml:space="preserve">завод»     </t>
    </r>
  </si>
  <si>
    <t xml:space="preserve">                           Наименование предприятия</t>
  </si>
  <si>
    <r>
      <t xml:space="preserve">160022, г.Вологда, Пошехонское шоссе, </t>
    </r>
    <r>
      <rPr>
        <sz val="12"/>
        <color indexed="8"/>
        <rFont val="Times New Roman"/>
        <family val="1"/>
      </rPr>
      <t xml:space="preserve">18                                </t>
    </r>
  </si>
  <si>
    <t>Таблица 1</t>
  </si>
  <si>
    <t>ПОЧАСОВЫХ ЗАПИСЕЙ ЭЛЕКТРИЧЕСКИХ СЧЕТЧИКОВ</t>
  </si>
  <si>
    <t>Активная энергия</t>
  </si>
  <si>
    <t>Расчетный коэффициент 3600</t>
  </si>
  <si>
    <t>Часы суток</t>
  </si>
  <si>
    <t>Разность</t>
  </si>
  <si>
    <t>Показания счетчика</t>
  </si>
  <si>
    <t>Реактивная энергия</t>
  </si>
  <si>
    <t>Итого:</t>
  </si>
  <si>
    <t>Расход эл.энергии за час, кВт</t>
  </si>
  <si>
    <t>ПС 220/110/35/6-10 кВ "Вологда-Южная"</t>
  </si>
  <si>
    <t xml:space="preserve">                    Наименование источника питания</t>
  </si>
  <si>
    <t>Гл.энергетик_________________Диановский А.Н.</t>
  </si>
  <si>
    <t>Генеральный  директор__________________    Алексеева С. С.</t>
  </si>
  <si>
    <t>ГПП-2 220/10/10 кВ ООО "ЭТА"</t>
  </si>
  <si>
    <t xml:space="preserve">                                             Наименование источника питания</t>
  </si>
  <si>
    <t>Расчетный коэффициент 12000</t>
  </si>
  <si>
    <t>Ввод №1: БМЗ-1 (яч.18, фидер 8)</t>
  </si>
  <si>
    <t>Ввод №2: БМЗ-2 (яч.12, фидер 18)</t>
  </si>
  <si>
    <t>Ввод №3: РТП-25 (яч.3, фидер 22)</t>
  </si>
  <si>
    <t>Ввод №1: РП-1 10кВ (яч.1,фидер 23)</t>
  </si>
  <si>
    <t>Ввод №2: РП-1 10кВ (яч.6,фидер 7)</t>
  </si>
  <si>
    <t>АО "Вологдаоблэнерго" (Т1)</t>
  </si>
  <si>
    <t>АО "Вологдаоблэнерго" (Т2)</t>
  </si>
  <si>
    <t>Расчетный коэффициент 1200</t>
  </si>
  <si>
    <t>Расчетный коэффициент 600</t>
  </si>
  <si>
    <t>ПС 220/110/35/6-10 кВ "Вологда-Южная"&gt;&gt;РТП-25</t>
  </si>
  <si>
    <t>МУП "Вологдагортеплосеть"          (ввод №1)</t>
  </si>
  <si>
    <t>МУП "Вологдагортеплосеть"          (ввод №2)</t>
  </si>
  <si>
    <t>Расчетный коэффициент 200</t>
  </si>
  <si>
    <t>Расчетный коэффициент 10</t>
  </si>
  <si>
    <t>ООО "Русская баня"</t>
  </si>
  <si>
    <t>ПС 220/110/35/6-10 кВ "Вологда-Южная"&gt;&gt;РТП-25&gt;&gt;ТП-2 6/0,4 кВ</t>
  </si>
  <si>
    <t>ПС 220/110/35/6-10 кВ "Вологда-Южная"&gt;&gt;РТП-25&gt;&gt;ТП"Котельная" 6/0,4 кВ</t>
  </si>
  <si>
    <t>ООО "Еврострой" (яч.12)</t>
  </si>
  <si>
    <t>ООО "Еврострой" (яч.16)</t>
  </si>
  <si>
    <t>Расчетный коэффициент 2000</t>
  </si>
  <si>
    <t>ООО "Кронлес" (яч.19)</t>
  </si>
  <si>
    <t>Расчетный коэффициент 1500</t>
  </si>
  <si>
    <t>ГПП-2 220/10/10 кВ ООО "ЭТА"&gt;&gt;РП-1 10 кВ</t>
  </si>
  <si>
    <t>Расчетный коэффициент 1000</t>
  </si>
  <si>
    <t>ООО "ЭТА" Котельная №2 (яч.9)</t>
  </si>
  <si>
    <t>ООО "ВКППЛ" (яч.5)</t>
  </si>
  <si>
    <t>ООО "Росэкспо"  (яч.15)</t>
  </si>
  <si>
    <t>ООО "Вологодский кирпичный завод" (яч.11)</t>
  </si>
  <si>
    <t>ООО "Промбаза" (яч.7)</t>
  </si>
  <si>
    <t>ООО "Промбаза" (яч.13)</t>
  </si>
  <si>
    <t>ООО "Росэкспо"  (яч.14)   отключена</t>
  </si>
  <si>
    <t>Таблица 2</t>
  </si>
  <si>
    <t xml:space="preserve">ООО "Бизнес-Лес" (яч.18) отключена </t>
  </si>
  <si>
    <t>Таблица №3</t>
  </si>
  <si>
    <t>о потреблении электрической энергии по</t>
  </si>
  <si>
    <t>АО «Бываловский машиностроительный завод»</t>
  </si>
  <si>
    <t>Суммарный расход электроэнергии по всем вводам</t>
  </si>
  <si>
    <t>Суммарный расход электроэнергии всеми сторонними потребителями</t>
  </si>
  <si>
    <t xml:space="preserve">Расход электроэнергии
предприятием
</t>
  </si>
  <si>
    <t>Генеральный  директор_______________    Алексеева С. С.</t>
  </si>
  <si>
    <t>РП5ф16 - "ЦРП Аэропорт ф5"</t>
  </si>
  <si>
    <t>РП5ф21 - "ЦРП Аэропорт ф8"</t>
  </si>
  <si>
    <t>Расчетный коэффициент 1800</t>
  </si>
  <si>
    <t xml:space="preserve">                                        Наименование источника питания</t>
  </si>
  <si>
    <t>АО "ВОЭК" РП-5</t>
  </si>
  <si>
    <r>
      <t xml:space="preserve">              п.Дорожный, Аэропорт </t>
    </r>
    <r>
      <rPr>
        <sz val="12"/>
        <color indexed="8"/>
        <rFont val="Times New Roman"/>
        <family val="1"/>
      </rPr>
      <t xml:space="preserve">                             </t>
    </r>
  </si>
  <si>
    <t xml:space="preserve">              адрес</t>
  </si>
  <si>
    <r>
      <t xml:space="preserve">АО «Бываловский машиностроительный </t>
    </r>
    <r>
      <rPr>
        <sz val="11"/>
        <color indexed="8"/>
        <rFont val="Times New Roman"/>
        <family val="1"/>
      </rPr>
      <t xml:space="preserve">завод»     </t>
    </r>
  </si>
  <si>
    <t>ПС "Восточная"&gt;&gt;ЛЭП №4 10 кВ&gt;&gt;ТП-74</t>
  </si>
  <si>
    <t>п. Дорожный, Аэропорт</t>
  </si>
  <si>
    <t>адрес</t>
  </si>
  <si>
    <t>ТП-74 (РУ-0,4 кВ)</t>
  </si>
  <si>
    <t>Расчетный коэффициент 1</t>
  </si>
  <si>
    <t xml:space="preserve">ТЭЦ, РП-6 кВ, яч.114,107&gt;&gt;РП-23 ф.5,16&gt;&gt;ТП-430 </t>
  </si>
  <si>
    <t xml:space="preserve">ООО "Вологодский пивоваренный завод"  </t>
  </si>
  <si>
    <t xml:space="preserve">ЗАО "Кондитерская фабрика"  </t>
  </si>
  <si>
    <t>Расчетный коэффициент 40</t>
  </si>
  <si>
    <t>ОАО "Славянский хлеб"  (Т1)</t>
  </si>
  <si>
    <t>ОАО "Славянский хлеб"  (Т2)</t>
  </si>
  <si>
    <t>Наименование источника питания</t>
  </si>
  <si>
    <t>потребителю ОАО "Славянский хлеб"</t>
  </si>
  <si>
    <t xml:space="preserve">Примечание: Потребление ОАО "Славянский хлеб" рассчитывается как сумма по вводам №1 и №2 за вычетом объемов э/э определенных по прибору учета  ООО "Вологодский пивоваренный завод" </t>
  </si>
  <si>
    <t>Генеральный  директор____________ Алексеева С. С.</t>
  </si>
  <si>
    <t>Гл.энергетик______________Диановский А.Н.</t>
  </si>
  <si>
    <t>В РЕЖИМНЫЙ ДЕНЬ 21 декабря  2016 г.</t>
  </si>
  <si>
    <t>Сводных данных режимного дня 21 декабря 2016 г.</t>
  </si>
  <si>
    <t>В РЕЖИМНЫЙ ДЕНЬ 21 декабря 2016 г.</t>
  </si>
  <si>
    <t>Сводных данных режимного дня 21 декабря  2016 г.</t>
  </si>
  <si>
    <t>В РЕЖИМНЫЙ ДЕНЬ21 декабря  2016 г.</t>
  </si>
  <si>
    <t>ООО "Айсленд" (яч.22)</t>
  </si>
  <si>
    <t>ИП Богданов А.В. (яч.20)</t>
  </si>
  <si>
    <t>ООО "Вологодский кирпичный завод" (яч.10) отключена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</si>
</sst>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62">
    <font>
      <sz val="11"/>
      <color theme="1"/>
      <name val="Times New Roman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8"/>
      <color indexed="12"/>
      <name val="Times New Roman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8"/>
      <color indexed="20"/>
      <name val="Times New Roma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1"/>
      <color indexed="8"/>
      <name val="Times New Roman"/>
      <family val="2"/>
    </font>
    <font>
      <b/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8"/>
      <color theme="10"/>
      <name val="Times New Roman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8"/>
      <color theme="1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u val="single"/>
      <sz val="12"/>
      <color theme="1"/>
      <name val="Times New Roman"/>
      <family val="1"/>
    </font>
    <font>
      <sz val="8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u val="single"/>
      <sz val="11"/>
      <color theme="1"/>
      <name val="Times New Roman"/>
      <family val="2"/>
    </font>
    <font>
      <b/>
      <sz val="11"/>
      <color theme="1"/>
      <name val="Times New Roman"/>
      <family val="1"/>
    </font>
    <font>
      <sz val="14"/>
      <color theme="1"/>
      <name val="Times New Roman"/>
      <family val="1"/>
    </font>
    <font>
      <sz val="11"/>
      <color rgb="FF000000"/>
      <name val="Arial"/>
      <family val="2"/>
    </font>
    <font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/>
      <top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" fillId="0" borderId="0">
      <alignment/>
      <protection/>
    </xf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46">
    <xf numFmtId="0" fontId="0" fillId="0" borderId="0" xfId="0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53" fillId="0" borderId="0" xfId="0" applyFont="1" applyAlignment="1">
      <alignment horizontal="center"/>
    </xf>
    <xf numFmtId="0" fontId="56" fillId="0" borderId="0" xfId="0" applyFont="1" applyAlignment="1">
      <alignment/>
    </xf>
    <xf numFmtId="0" fontId="56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 vertical="center"/>
    </xf>
    <xf numFmtId="0" fontId="56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56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57" fillId="0" borderId="0" xfId="0" applyFont="1" applyAlignment="1">
      <alignment/>
    </xf>
    <xf numFmtId="0" fontId="56" fillId="0" borderId="10" xfId="0" applyFont="1" applyBorder="1" applyAlignment="1">
      <alignment horizontal="center" vertical="center" wrapText="1"/>
    </xf>
    <xf numFmtId="0" fontId="56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56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right"/>
    </xf>
    <xf numFmtId="0" fontId="0" fillId="0" borderId="10" xfId="0" applyBorder="1" applyAlignment="1">
      <alignment horizontal="right"/>
    </xf>
    <xf numFmtId="2" fontId="0" fillId="0" borderId="10" xfId="0" applyNumberFormat="1" applyBorder="1" applyAlignment="1">
      <alignment/>
    </xf>
    <xf numFmtId="2" fontId="0" fillId="0" borderId="10" xfId="0" applyNumberFormat="1" applyFont="1" applyBorder="1" applyAlignment="1">
      <alignment/>
    </xf>
    <xf numFmtId="2" fontId="0" fillId="0" borderId="11" xfId="0" applyNumberFormat="1" applyBorder="1" applyAlignment="1">
      <alignment/>
    </xf>
    <xf numFmtId="0" fontId="0" fillId="0" borderId="0" xfId="0" applyAlignment="1">
      <alignment/>
    </xf>
    <xf numFmtId="1" fontId="0" fillId="0" borderId="10" xfId="0" applyNumberFormat="1" applyBorder="1" applyAlignment="1">
      <alignment/>
    </xf>
    <xf numFmtId="0" fontId="58" fillId="0" borderId="12" xfId="0" applyFont="1" applyBorder="1" applyAlignment="1">
      <alignment horizontal="center"/>
    </xf>
    <xf numFmtId="0" fontId="58" fillId="0" borderId="13" xfId="0" applyFont="1" applyBorder="1" applyAlignment="1">
      <alignment/>
    </xf>
    <xf numFmtId="2" fontId="58" fillId="0" borderId="13" xfId="0" applyNumberFormat="1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5" xfId="0" applyFont="1" applyBorder="1" applyAlignment="1">
      <alignment/>
    </xf>
    <xf numFmtId="0" fontId="0" fillId="0" borderId="0" xfId="0" applyFont="1" applyAlignment="1">
      <alignment/>
    </xf>
    <xf numFmtId="0" fontId="59" fillId="0" borderId="0" xfId="0" applyFont="1" applyAlignment="1">
      <alignment horizontal="center"/>
    </xf>
    <xf numFmtId="0" fontId="56" fillId="0" borderId="11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/>
    </xf>
    <xf numFmtId="2" fontId="56" fillId="0" borderId="10" xfId="0" applyNumberFormat="1" applyFont="1" applyBorder="1" applyAlignment="1">
      <alignment/>
    </xf>
    <xf numFmtId="2" fontId="0" fillId="0" borderId="11" xfId="0" applyNumberFormat="1" applyFont="1" applyBorder="1" applyAlignment="1">
      <alignment/>
    </xf>
    <xf numFmtId="2" fontId="4" fillId="0" borderId="11" xfId="0" applyNumberFormat="1" applyFont="1" applyBorder="1" applyAlignment="1">
      <alignment/>
    </xf>
    <xf numFmtId="2" fontId="56" fillId="0" borderId="11" xfId="0" applyNumberFormat="1" applyFont="1" applyBorder="1" applyAlignment="1">
      <alignment/>
    </xf>
    <xf numFmtId="2" fontId="5" fillId="0" borderId="13" xfId="53" applyNumberFormat="1" applyFont="1" applyBorder="1" applyAlignment="1">
      <alignment horizontal="right" vertical="center"/>
      <protection/>
    </xf>
    <xf numFmtId="2" fontId="55" fillId="0" borderId="13" xfId="0" applyNumberFormat="1" applyFont="1" applyBorder="1" applyAlignment="1">
      <alignment horizontal="right"/>
    </xf>
    <xf numFmtId="0" fontId="55" fillId="0" borderId="13" xfId="0" applyFont="1" applyBorder="1" applyAlignment="1">
      <alignment horizontal="right"/>
    </xf>
    <xf numFmtId="2" fontId="5" fillId="0" borderId="14" xfId="53" applyNumberFormat="1" applyFont="1" applyBorder="1" applyAlignment="1">
      <alignment horizontal="right" vertical="center"/>
      <protection/>
    </xf>
    <xf numFmtId="0" fontId="57" fillId="0" borderId="0" xfId="0" applyFont="1" applyAlignment="1">
      <alignment/>
    </xf>
    <xf numFmtId="0" fontId="0" fillId="0" borderId="0" xfId="0" applyFont="1" applyAlignment="1">
      <alignment/>
    </xf>
    <xf numFmtId="0" fontId="58" fillId="0" borderId="0" xfId="0" applyFont="1" applyAlignment="1">
      <alignment/>
    </xf>
    <xf numFmtId="0" fontId="60" fillId="0" borderId="0" xfId="0" applyFont="1" applyAlignment="1">
      <alignment horizontal="center" readingOrder="2"/>
    </xf>
    <xf numFmtId="0" fontId="57" fillId="0" borderId="0" xfId="0" applyFont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/>
    </xf>
    <xf numFmtId="0" fontId="61" fillId="0" borderId="0" xfId="0" applyFont="1" applyAlignment="1">
      <alignment horizontal="center" readingOrder="2"/>
    </xf>
    <xf numFmtId="0" fontId="57" fillId="0" borderId="0" xfId="0" applyFont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1" fontId="7" fillId="0" borderId="16" xfId="0" applyNumberFormat="1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2" fontId="7" fillId="0" borderId="16" xfId="0" applyNumberFormat="1" applyFont="1" applyBorder="1" applyAlignment="1">
      <alignment horizontal="center"/>
    </xf>
    <xf numFmtId="2" fontId="7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16" xfId="0" applyFont="1" applyBorder="1" applyAlignment="1">
      <alignment/>
    </xf>
    <xf numFmtId="1" fontId="7" fillId="0" borderId="16" xfId="0" applyNumberFormat="1" applyFont="1" applyBorder="1" applyAlignment="1">
      <alignment horizontal="center"/>
    </xf>
    <xf numFmtId="1" fontId="7" fillId="0" borderId="1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1" fontId="0" fillId="0" borderId="10" xfId="0" applyNumberFormat="1" applyFont="1" applyBorder="1" applyAlignment="1">
      <alignment/>
    </xf>
    <xf numFmtId="1" fontId="0" fillId="0" borderId="11" xfId="0" applyNumberFormat="1" applyBorder="1" applyAlignment="1">
      <alignment/>
    </xf>
    <xf numFmtId="1" fontId="58" fillId="0" borderId="13" xfId="0" applyNumberFormat="1" applyFont="1" applyBorder="1" applyAlignment="1">
      <alignment/>
    </xf>
    <xf numFmtId="1" fontId="58" fillId="0" borderId="14" xfId="0" applyNumberFormat="1" applyFont="1" applyBorder="1" applyAlignment="1">
      <alignment/>
    </xf>
    <xf numFmtId="1" fontId="0" fillId="0" borderId="0" xfId="0" applyNumberFormat="1" applyAlignment="1">
      <alignment/>
    </xf>
    <xf numFmtId="2" fontId="0" fillId="0" borderId="13" xfId="0" applyNumberFormat="1" applyBorder="1" applyAlignment="1">
      <alignment/>
    </xf>
    <xf numFmtId="0" fontId="56" fillId="0" borderId="11" xfId="0" applyFont="1" applyBorder="1" applyAlignment="1">
      <alignment horizontal="center" vertical="center" wrapText="1"/>
    </xf>
    <xf numFmtId="0" fontId="56" fillId="0" borderId="20" xfId="0" applyFont="1" applyBorder="1" applyAlignment="1">
      <alignment horizontal="center" vertical="center" wrapText="1"/>
    </xf>
    <xf numFmtId="0" fontId="56" fillId="0" borderId="21" xfId="0" applyFont="1" applyBorder="1" applyAlignment="1">
      <alignment horizontal="center" vertical="center" wrapText="1"/>
    </xf>
    <xf numFmtId="0" fontId="56" fillId="0" borderId="22" xfId="0" applyFont="1" applyBorder="1" applyAlignment="1">
      <alignment horizontal="center" vertical="center"/>
    </xf>
    <xf numFmtId="0" fontId="56" fillId="0" borderId="23" xfId="0" applyFont="1" applyBorder="1" applyAlignment="1">
      <alignment horizontal="center" vertical="center"/>
    </xf>
    <xf numFmtId="0" fontId="56" fillId="0" borderId="15" xfId="0" applyFont="1" applyBorder="1" applyAlignment="1">
      <alignment horizontal="center" vertical="center"/>
    </xf>
    <xf numFmtId="0" fontId="56" fillId="0" borderId="24" xfId="0" applyFont="1" applyBorder="1" applyAlignment="1">
      <alignment horizontal="center" vertical="center" wrapText="1"/>
    </xf>
    <xf numFmtId="0" fontId="56" fillId="0" borderId="25" xfId="0" applyFont="1" applyBorder="1" applyAlignment="1">
      <alignment horizontal="center" vertical="center" wrapText="1"/>
    </xf>
    <xf numFmtId="0" fontId="56" fillId="0" borderId="26" xfId="0" applyFont="1" applyBorder="1" applyAlignment="1">
      <alignment horizontal="center" vertical="center" wrapText="1"/>
    </xf>
    <xf numFmtId="0" fontId="56" fillId="0" borderId="18" xfId="0" applyFont="1" applyBorder="1" applyAlignment="1">
      <alignment horizontal="center" vertical="center" wrapText="1"/>
    </xf>
    <xf numFmtId="0" fontId="56" fillId="0" borderId="27" xfId="0" applyFont="1" applyBorder="1" applyAlignment="1">
      <alignment horizontal="center" vertical="center" wrapText="1"/>
    </xf>
    <xf numFmtId="0" fontId="56" fillId="0" borderId="28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/>
    </xf>
    <xf numFmtId="0" fontId="56" fillId="0" borderId="10" xfId="0" applyFont="1" applyBorder="1" applyAlignment="1">
      <alignment horizontal="center"/>
    </xf>
    <xf numFmtId="0" fontId="56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0" fontId="0" fillId="0" borderId="23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56" fillId="0" borderId="22" xfId="0" applyFont="1" applyBorder="1" applyAlignment="1">
      <alignment horizontal="center" wrapText="1"/>
    </xf>
    <xf numFmtId="0" fontId="56" fillId="0" borderId="23" xfId="0" applyFont="1" applyBorder="1" applyAlignment="1">
      <alignment horizontal="center" wrapText="1"/>
    </xf>
    <xf numFmtId="0" fontId="56" fillId="0" borderId="15" xfId="0" applyFont="1" applyBorder="1" applyAlignment="1">
      <alignment horizontal="center" wrapText="1"/>
    </xf>
    <xf numFmtId="0" fontId="56" fillId="0" borderId="22" xfId="0" applyFont="1" applyBorder="1" applyAlignment="1">
      <alignment horizontal="center" vertical="center" wrapText="1"/>
    </xf>
    <xf numFmtId="0" fontId="56" fillId="0" borderId="23" xfId="0" applyFont="1" applyBorder="1" applyAlignment="1">
      <alignment horizontal="center" vertical="center" wrapText="1"/>
    </xf>
    <xf numFmtId="0" fontId="56" fillId="0" borderId="15" xfId="0" applyFont="1" applyBorder="1" applyAlignment="1">
      <alignment horizontal="center" vertical="center" wrapText="1"/>
    </xf>
    <xf numFmtId="0" fontId="56" fillId="0" borderId="22" xfId="0" applyFont="1" applyFill="1" applyBorder="1" applyAlignment="1">
      <alignment horizontal="center" vertical="center" wrapText="1"/>
    </xf>
    <xf numFmtId="0" fontId="56" fillId="0" borderId="23" xfId="0" applyFont="1" applyFill="1" applyBorder="1" applyAlignment="1">
      <alignment horizontal="center" vertical="center" wrapText="1"/>
    </xf>
    <xf numFmtId="0" fontId="56" fillId="0" borderId="15" xfId="0" applyFont="1" applyFill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22" xfId="0" applyBorder="1" applyAlignment="1">
      <alignment horizontal="center" vertical="center" wrapText="1"/>
    </xf>
    <xf numFmtId="0" fontId="0" fillId="0" borderId="22" xfId="0" applyFont="1" applyBorder="1" applyAlignment="1">
      <alignment horizontal="center" wrapText="1"/>
    </xf>
    <xf numFmtId="0" fontId="0" fillId="0" borderId="23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2" fontId="4" fillId="0" borderId="20" xfId="0" applyNumberFormat="1" applyFont="1" applyFill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РТП 25-Т1,Т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8"/>
  <sheetViews>
    <sheetView tabSelected="1" zoomScale="80" zoomScaleNormal="80" zoomScalePageLayoutView="0" workbookViewId="0" topLeftCell="A1">
      <selection activeCell="C12" sqref="C12"/>
    </sheetView>
  </sheetViews>
  <sheetFormatPr defaultColWidth="9.140625" defaultRowHeight="15"/>
  <cols>
    <col min="1" max="1" width="9.140625" style="26" customWidth="1"/>
    <col min="2" max="3" width="17.00390625" style="26" customWidth="1"/>
    <col min="4" max="4" width="17.8515625" style="26" customWidth="1"/>
    <col min="5" max="5" width="16.8515625" style="26" customWidth="1"/>
    <col min="6" max="7" width="17.00390625" style="26" customWidth="1"/>
    <col min="8" max="16384" width="9.140625" style="26" customWidth="1"/>
  </cols>
  <sheetData>
    <row r="1" ht="15">
      <c r="F1" s="13" t="s">
        <v>13</v>
      </c>
    </row>
    <row r="2" ht="13.5" customHeight="1">
      <c r="F2" s="2" t="s">
        <v>14</v>
      </c>
    </row>
    <row r="3" ht="18.75">
      <c r="D3" s="41" t="s">
        <v>53</v>
      </c>
    </row>
    <row r="4" ht="18.75">
      <c r="D4" s="41" t="s">
        <v>85</v>
      </c>
    </row>
    <row r="5" ht="18.75">
      <c r="D5" s="41" t="s">
        <v>54</v>
      </c>
    </row>
    <row r="6" ht="18.75">
      <c r="D6" s="41" t="s">
        <v>55</v>
      </c>
    </row>
    <row r="7" spans="1:7" ht="15.75" customHeight="1">
      <c r="A7" s="87" t="s">
        <v>7</v>
      </c>
      <c r="B7" s="90" t="s">
        <v>5</v>
      </c>
      <c r="C7" s="91"/>
      <c r="D7" s="91"/>
      <c r="E7" s="91"/>
      <c r="F7" s="91"/>
      <c r="G7" s="92"/>
    </row>
    <row r="8" spans="1:7" ht="31.5" customHeight="1">
      <c r="A8" s="88"/>
      <c r="B8" s="93" t="s">
        <v>5</v>
      </c>
      <c r="C8" s="94"/>
      <c r="D8" s="95"/>
      <c r="E8" s="93" t="s">
        <v>10</v>
      </c>
      <c r="F8" s="94"/>
      <c r="G8" s="95"/>
    </row>
    <row r="9" spans="1:7" ht="15.75" customHeight="1">
      <c r="A9" s="88"/>
      <c r="B9" s="96"/>
      <c r="C9" s="97"/>
      <c r="D9" s="98"/>
      <c r="E9" s="96"/>
      <c r="F9" s="97"/>
      <c r="G9" s="98"/>
    </row>
    <row r="10" spans="1:7" ht="94.5">
      <c r="A10" s="89"/>
      <c r="B10" s="20" t="s">
        <v>56</v>
      </c>
      <c r="C10" s="20" t="s">
        <v>57</v>
      </c>
      <c r="D10" s="20" t="s">
        <v>58</v>
      </c>
      <c r="E10" s="20" t="s">
        <v>56</v>
      </c>
      <c r="F10" s="20" t="s">
        <v>57</v>
      </c>
      <c r="G10" s="20" t="s">
        <v>58</v>
      </c>
    </row>
    <row r="11" spans="1:7" ht="15.75">
      <c r="A11" s="20">
        <v>1</v>
      </c>
      <c r="B11" s="8">
        <v>2</v>
      </c>
      <c r="C11" s="20">
        <v>3</v>
      </c>
      <c r="D11" s="20">
        <v>4</v>
      </c>
      <c r="E11" s="20">
        <v>5</v>
      </c>
      <c r="F11" s="8">
        <v>6</v>
      </c>
      <c r="G11" s="20">
        <v>7</v>
      </c>
    </row>
    <row r="12" spans="1:7" ht="15">
      <c r="A12" s="12">
        <v>1</v>
      </c>
      <c r="B12" s="27">
        <f>'БМЗ-1 (БМЗ-2)'!D15+'БМЗ-1 (БМЗ-2)'!G15+'РТП-25'!D15</f>
        <v>543.24</v>
      </c>
      <c r="C12" s="11">
        <f>ВОЭК!D15+ВОЭК!G15+Вологдагортеплосеть!D15+Вологдагортеплосеть!G15+'Русская баня'!D15</f>
        <v>282</v>
      </c>
      <c r="D12" s="27">
        <f>B12-C12</f>
        <v>261.24</v>
      </c>
      <c r="E12" s="27">
        <f>'БМЗ-1 (БМЗ-2)'!J15+'БМЗ-1 (БМЗ-2)'!M15+'РТП-25'!J15</f>
        <v>258.12</v>
      </c>
      <c r="F12" s="27">
        <f>ВОЭК!J15+ВОЭК!M15</f>
        <v>60</v>
      </c>
      <c r="G12" s="27">
        <f>E12-F12</f>
        <v>198.12</v>
      </c>
    </row>
    <row r="13" spans="1:7" ht="15">
      <c r="A13" s="12">
        <v>2</v>
      </c>
      <c r="B13" s="27">
        <f>'БМЗ-1 (БМЗ-2)'!D16+'БМЗ-1 (БМЗ-2)'!G16+'РТП-25'!D16</f>
        <v>527.0400000000001</v>
      </c>
      <c r="C13" s="11">
        <f>ВОЭК!D16+ВОЭК!G16+Вологдагортеплосеть!D16+Вологдагортеплосеть!G16+'Русская баня'!D16</f>
        <v>290</v>
      </c>
      <c r="D13" s="27">
        <f aca="true" t="shared" si="0" ref="D13:D36">B13-C13</f>
        <v>237.04000000000008</v>
      </c>
      <c r="E13" s="27">
        <f>'БМЗ-1 (БМЗ-2)'!J16+'БМЗ-1 (БМЗ-2)'!M16+'РТП-25'!J16</f>
        <v>255.96</v>
      </c>
      <c r="F13" s="27">
        <f>ВОЭК!J16+ВОЭК!M16</f>
        <v>60</v>
      </c>
      <c r="G13" s="27">
        <f aca="true" t="shared" si="1" ref="G13:G36">E13-F13</f>
        <v>195.96</v>
      </c>
    </row>
    <row r="14" spans="1:7" ht="15">
      <c r="A14" s="12">
        <v>3</v>
      </c>
      <c r="B14" s="27">
        <f>'БМЗ-1 (БМЗ-2)'!D17+'БМЗ-1 (БМЗ-2)'!G17+'РТП-25'!D17</f>
        <v>513.72</v>
      </c>
      <c r="C14" s="11">
        <f>ВОЭК!D17+ВОЭК!G17+Вологдагортеплосеть!D17+Вологдагортеплосеть!G17+'Русская баня'!D17</f>
        <v>290</v>
      </c>
      <c r="D14" s="27">
        <f t="shared" si="0"/>
        <v>223.72000000000003</v>
      </c>
      <c r="E14" s="27">
        <f>'БМЗ-1 (БМЗ-2)'!J17+'БМЗ-1 (БМЗ-2)'!M17+'РТП-25'!J17</f>
        <v>253.08</v>
      </c>
      <c r="F14" s="27">
        <f>ВОЭК!J17+ВОЭК!M17</f>
        <v>60</v>
      </c>
      <c r="G14" s="27">
        <f t="shared" si="1"/>
        <v>193.08</v>
      </c>
    </row>
    <row r="15" spans="1:7" ht="15">
      <c r="A15" s="12">
        <v>4</v>
      </c>
      <c r="B15" s="27">
        <f>'БМЗ-1 (БМЗ-2)'!D18+'БМЗ-1 (БМЗ-2)'!G18+'РТП-25'!D18</f>
        <v>519.48</v>
      </c>
      <c r="C15" s="11">
        <f>ВОЭК!D18+ВОЭК!G18+Вологдагортеплосеть!D18+Вологдагортеплосеть!G18+'Русская баня'!D18</f>
        <v>302</v>
      </c>
      <c r="D15" s="27">
        <f t="shared" si="0"/>
        <v>217.48000000000002</v>
      </c>
      <c r="E15" s="27">
        <f>'БМЗ-1 (БМЗ-2)'!J18+'БМЗ-1 (БМЗ-2)'!M18+'РТП-25'!J18</f>
        <v>261</v>
      </c>
      <c r="F15" s="27">
        <f>ВОЭК!J18+ВОЭК!M18</f>
        <v>78</v>
      </c>
      <c r="G15" s="27">
        <f t="shared" si="1"/>
        <v>183</v>
      </c>
    </row>
    <row r="16" spans="1:7" ht="15">
      <c r="A16" s="12">
        <v>5</v>
      </c>
      <c r="B16" s="27">
        <f>'БМЗ-1 (БМЗ-2)'!D19+'БМЗ-1 (БМЗ-2)'!G19+'РТП-25'!D19</f>
        <v>518.4</v>
      </c>
      <c r="C16" s="11">
        <f>ВОЭК!D19+ВОЭК!G19+Вологдагортеплосеть!D19+Вологдагортеплосеть!G19+'Русская баня'!D19</f>
        <v>312</v>
      </c>
      <c r="D16" s="27">
        <f t="shared" si="0"/>
        <v>206.39999999999998</v>
      </c>
      <c r="E16" s="27">
        <f>'БМЗ-1 (БМЗ-2)'!J19+'БМЗ-1 (БМЗ-2)'!M19+'РТП-25'!J19</f>
        <v>258.12</v>
      </c>
      <c r="F16" s="27">
        <f>ВОЭК!J19+ВОЭК!M19</f>
        <v>72</v>
      </c>
      <c r="G16" s="27">
        <f t="shared" si="1"/>
        <v>186.12</v>
      </c>
    </row>
    <row r="17" spans="1:7" ht="15">
      <c r="A17" s="12">
        <v>6</v>
      </c>
      <c r="B17" s="27">
        <f>'БМЗ-1 (БМЗ-2)'!D20+'БМЗ-1 (БМЗ-2)'!G20+'РТП-25'!D20</f>
        <v>526.32</v>
      </c>
      <c r="C17" s="11">
        <f>ВОЭК!D20+ВОЭК!G20+Вологдагортеплосеть!D20+Вологдагортеплосеть!G20+'Русская баня'!D20</f>
        <v>357</v>
      </c>
      <c r="D17" s="27">
        <f t="shared" si="0"/>
        <v>169.32000000000005</v>
      </c>
      <c r="E17" s="27">
        <f>'БМЗ-1 (БМЗ-2)'!J20+'БМЗ-1 (БМЗ-2)'!M20+'РТП-25'!J20</f>
        <v>257.76</v>
      </c>
      <c r="F17" s="27">
        <f>ВОЭК!J20+ВОЭК!M20</f>
        <v>78</v>
      </c>
      <c r="G17" s="27">
        <f t="shared" si="1"/>
        <v>179.76</v>
      </c>
    </row>
    <row r="18" spans="1:7" ht="15">
      <c r="A18" s="12">
        <v>7</v>
      </c>
      <c r="B18" s="27">
        <f>'БМЗ-1 (БМЗ-2)'!D21+'БМЗ-1 (БМЗ-2)'!G21+'РТП-25'!D21</f>
        <v>617.04</v>
      </c>
      <c r="C18" s="11">
        <f>ВОЭК!D21+ВОЭК!G21+Вологдагортеплосеть!D21+Вологдагортеплосеть!G21+'Русская баня'!D21</f>
        <v>386</v>
      </c>
      <c r="D18" s="27">
        <f t="shared" si="0"/>
        <v>231.03999999999996</v>
      </c>
      <c r="E18" s="27">
        <f>'БМЗ-1 (БМЗ-2)'!J21+'БМЗ-1 (БМЗ-2)'!M21+'РТП-25'!J21</f>
        <v>250.56</v>
      </c>
      <c r="F18" s="27">
        <f>ВОЭК!J21+ВОЭК!M21</f>
        <v>78</v>
      </c>
      <c r="G18" s="27">
        <f t="shared" si="1"/>
        <v>172.56</v>
      </c>
    </row>
    <row r="19" spans="1:7" ht="15">
      <c r="A19" s="12">
        <v>8</v>
      </c>
      <c r="B19" s="27">
        <f>'БМЗ-1 (БМЗ-2)'!D22+'БМЗ-1 (БМЗ-2)'!G22+'РТП-25'!D22</f>
        <v>714.6</v>
      </c>
      <c r="C19" s="11">
        <f>ВОЭК!D22+ВОЭК!G22+Вологдагортеплосеть!D22+Вологдагортеплосеть!G22+'Русская баня'!D22</f>
        <v>391.0000000004311</v>
      </c>
      <c r="D19" s="27">
        <f t="shared" si="0"/>
        <v>323.5999999995689</v>
      </c>
      <c r="E19" s="27">
        <f>'БМЗ-1 (БМЗ-2)'!J22+'БМЗ-1 (БМЗ-2)'!M22+'РТП-25'!J22</f>
        <v>258.48</v>
      </c>
      <c r="F19" s="27">
        <f>ВОЭК!J22+ВОЭК!M22</f>
        <v>77.99999999951979</v>
      </c>
      <c r="G19" s="27">
        <f t="shared" si="1"/>
        <v>180.48000000048023</v>
      </c>
    </row>
    <row r="20" spans="1:7" ht="15">
      <c r="A20" s="12">
        <v>9</v>
      </c>
      <c r="B20" s="27">
        <f>'БМЗ-1 (БМЗ-2)'!D23+'БМЗ-1 (БМЗ-2)'!G23+'РТП-25'!D23</f>
        <v>880.56</v>
      </c>
      <c r="C20" s="11">
        <f>ВОЭК!D23+ВОЭК!G23+Вологдагортеплосеть!D23+Вологдагортеплосеть!G23+'Русская баня'!D23</f>
        <v>401.99999999858846</v>
      </c>
      <c r="D20" s="27">
        <f t="shared" si="0"/>
        <v>478.5600000014115</v>
      </c>
      <c r="E20" s="27">
        <f>'БМЗ-1 (БМЗ-2)'!J23+'БМЗ-1 (БМЗ-2)'!M23+'РТП-25'!J23</f>
        <v>353.88</v>
      </c>
      <c r="F20" s="27">
        <f>ВОЭК!J23+ВОЭК!M23</f>
        <v>78.00000000115688</v>
      </c>
      <c r="G20" s="27">
        <f t="shared" si="1"/>
        <v>275.8799999988431</v>
      </c>
    </row>
    <row r="21" spans="1:7" ht="15">
      <c r="A21" s="12">
        <v>10</v>
      </c>
      <c r="B21" s="27">
        <f>'БМЗ-1 (БМЗ-2)'!D24+'БМЗ-1 (БМЗ-2)'!G24+'РТП-25'!D24</f>
        <v>1043.6399999999999</v>
      </c>
      <c r="C21" s="11">
        <f>ВОЭК!D24+ВОЭК!G24+Вологдагортеплосеть!D24+Вологдагортеплосеть!G24+'Русская баня'!D24</f>
        <v>279.99999999974534</v>
      </c>
      <c r="D21" s="27">
        <f t="shared" si="0"/>
        <v>763.6400000002545</v>
      </c>
      <c r="E21" s="27">
        <f>'БМЗ-1 (БМЗ-2)'!J24+'БМЗ-1 (БМЗ-2)'!M24+'РТП-25'!J24</f>
        <v>399.96000000000004</v>
      </c>
      <c r="F21" s="27">
        <f>ВОЭК!J24+ВОЭК!M24</f>
        <v>77.99999999951979</v>
      </c>
      <c r="G21" s="27">
        <f t="shared" si="1"/>
        <v>321.96000000048025</v>
      </c>
    </row>
    <row r="22" spans="1:7" ht="15">
      <c r="A22" s="12">
        <v>11</v>
      </c>
      <c r="B22" s="27">
        <f>'БМЗ-1 (БМЗ-2)'!D25+'БМЗ-1 (БМЗ-2)'!G25+'РТП-25'!D25</f>
        <v>1033.56</v>
      </c>
      <c r="C22" s="11">
        <f>ВОЭК!D25+ВОЭК!G25+Вологдагортеплосеть!D25+Вологдагортеплосеть!G25+'Русская баня'!D25</f>
        <v>503.0000000001837</v>
      </c>
      <c r="D22" s="27">
        <f t="shared" si="0"/>
        <v>530.5599999998162</v>
      </c>
      <c r="E22" s="27">
        <f>'БМЗ-1 (БМЗ-2)'!J25+'БМЗ-1 (БМЗ-2)'!M25+'РТП-25'!J25</f>
        <v>414.72</v>
      </c>
      <c r="F22" s="27">
        <f>ВОЭК!J25+ВОЭК!M25</f>
        <v>120.00000000043656</v>
      </c>
      <c r="G22" s="27">
        <f t="shared" si="1"/>
        <v>294.71999999956347</v>
      </c>
    </row>
    <row r="23" spans="1:7" ht="15">
      <c r="A23" s="12">
        <v>12</v>
      </c>
      <c r="B23" s="27">
        <f>'БМЗ-1 (БМЗ-2)'!D26+'БМЗ-1 (БМЗ-2)'!G26+'РТП-25'!D26</f>
        <v>1022.76</v>
      </c>
      <c r="C23" s="11">
        <f>ВОЭК!D26+ВОЭК!G26+Вологдагортеплосеть!D26+Вологдагортеплосеть!G26+'Русская баня'!D26</f>
        <v>479.00000000075124</v>
      </c>
      <c r="D23" s="27">
        <f t="shared" si="0"/>
        <v>543.7599999992487</v>
      </c>
      <c r="E23" s="27">
        <f>'БМЗ-1 (БМЗ-2)'!J26+'БМЗ-1 (БМЗ-2)'!M26+'РТП-25'!J26</f>
        <v>411.12</v>
      </c>
      <c r="F23" s="27">
        <f>ВОЭК!J26+ВОЭК!M26</f>
        <v>107.99999999962893</v>
      </c>
      <c r="G23" s="27">
        <f t="shared" si="1"/>
        <v>303.1200000003711</v>
      </c>
    </row>
    <row r="24" spans="1:7" ht="15">
      <c r="A24" s="12">
        <v>13</v>
      </c>
      <c r="B24" s="27">
        <f>'БМЗ-1 (БМЗ-2)'!D27+'БМЗ-1 (БМЗ-2)'!G27+'РТП-25'!D27</f>
        <v>1006.2</v>
      </c>
      <c r="C24" s="11">
        <f>ВОЭК!D27+ВОЭК!G27+Вологдагортеплосеть!D27+Вологдагортеплосеть!G27+'Русская баня'!D27</f>
        <v>346.0000000004129</v>
      </c>
      <c r="D24" s="27">
        <f t="shared" si="0"/>
        <v>660.1999999995871</v>
      </c>
      <c r="E24" s="27">
        <f>'БМЗ-1 (БМЗ-2)'!J27+'БМЗ-1 (БМЗ-2)'!M27+'РТП-25'!J27</f>
        <v>389.15999999999997</v>
      </c>
      <c r="F24" s="27">
        <f>ВОЭК!J27+ВОЭК!M27</f>
        <v>83.99999999965075</v>
      </c>
      <c r="G24" s="27">
        <f t="shared" si="1"/>
        <v>305.1600000003492</v>
      </c>
    </row>
    <row r="25" spans="1:7" ht="15">
      <c r="A25" s="12">
        <v>14</v>
      </c>
      <c r="B25" s="27">
        <f>'БМЗ-1 (БМЗ-2)'!D28+'БМЗ-1 (БМЗ-2)'!G28+'РТП-25'!D28</f>
        <v>1000.0799999999999</v>
      </c>
      <c r="C25" s="11">
        <f>ВОЭК!D28+ВОЭК!G28+Вологдагортеплосеть!D28+Вологдагортеплосеть!G28+'Русская баня'!D28</f>
        <v>445.9999999993215</v>
      </c>
      <c r="D25" s="27">
        <f t="shared" si="0"/>
        <v>554.0800000006784</v>
      </c>
      <c r="E25" s="27">
        <f>'БМЗ-1 (БМЗ-2)'!J28+'БМЗ-1 (БМЗ-2)'!M28+'РТП-25'!J28</f>
        <v>428.03999999999996</v>
      </c>
      <c r="F25" s="27">
        <f>ВОЭК!J28+ВОЭК!M28</f>
        <v>102.00000000004366</v>
      </c>
      <c r="G25" s="27">
        <f t="shared" si="1"/>
        <v>326.0399999999563</v>
      </c>
    </row>
    <row r="26" spans="1:7" ht="15">
      <c r="A26" s="12">
        <v>15</v>
      </c>
      <c r="B26" s="27">
        <f>'БМЗ-1 (БМЗ-2)'!D29+'БМЗ-1 (БМЗ-2)'!G29+'РТП-25'!D29</f>
        <v>1013.04</v>
      </c>
      <c r="C26" s="11">
        <f>ВОЭК!D29+ВОЭК!G29+Вологдагортеплосеть!D29+Вологдагортеплосеть!G29+'Русская баня'!D29</f>
        <v>361.00000000017644</v>
      </c>
      <c r="D26" s="27">
        <f t="shared" si="0"/>
        <v>652.0399999998235</v>
      </c>
      <c r="E26" s="27">
        <f>'БМЗ-1 (БМЗ-2)'!J29+'БМЗ-1 (БМЗ-2)'!M29+'РТП-25'!J29</f>
        <v>406.44</v>
      </c>
      <c r="F26" s="27">
        <f>ВОЭК!J29+ВОЭК!M29</f>
        <v>95.99999999991269</v>
      </c>
      <c r="G26" s="27">
        <f t="shared" si="1"/>
        <v>310.4400000000873</v>
      </c>
    </row>
    <row r="27" spans="1:7" ht="15">
      <c r="A27" s="12">
        <v>16</v>
      </c>
      <c r="B27" s="27">
        <f>'БМЗ-1 (БМЗ-2)'!D30+'БМЗ-1 (БМЗ-2)'!G30+'РТП-25'!D30</f>
        <v>1014.12</v>
      </c>
      <c r="C27" s="11">
        <f>ВОЭК!D30+ВОЭК!G30+Вологдагортеплосеть!D30+Вологдагортеплосеть!G30+'Русская баня'!D30</f>
        <v>434.9999999992451</v>
      </c>
      <c r="D27" s="27">
        <f t="shared" si="0"/>
        <v>579.1200000007549</v>
      </c>
      <c r="E27" s="27">
        <f>'БМЗ-1 (БМЗ-2)'!J30+'БМЗ-1 (БМЗ-2)'!M30+'РТП-25'!J30</f>
        <v>398.15999999999997</v>
      </c>
      <c r="F27" s="27">
        <f>ВОЭК!J30+ВОЭК!M30</f>
        <v>89.99999999978172</v>
      </c>
      <c r="G27" s="27">
        <f t="shared" si="1"/>
        <v>308.16000000021825</v>
      </c>
    </row>
    <row r="28" spans="1:7" ht="15">
      <c r="A28" s="12">
        <v>17</v>
      </c>
      <c r="B28" s="27">
        <f>'БМЗ-1 (БМЗ-2)'!D31+'БМЗ-1 (БМЗ-2)'!G31+'РТП-25'!D31</f>
        <v>996.8399999999999</v>
      </c>
      <c r="C28" s="11">
        <f>ВОЭК!D31+ВОЭК!G31+Вологдагортеплосеть!D31+Вологдагортеплосеть!G31+'Русская баня'!D31</f>
        <v>385.0000000007003</v>
      </c>
      <c r="D28" s="27">
        <f t="shared" si="0"/>
        <v>611.8399999992996</v>
      </c>
      <c r="E28" s="27">
        <f>'БМЗ-1 (БМЗ-2)'!J31+'БМЗ-1 (БМЗ-2)'!M31+'РТП-25'!J31</f>
        <v>360.72</v>
      </c>
      <c r="F28" s="27">
        <f>ВОЭК!J31+ВОЭК!M31</f>
        <v>96.00000000100408</v>
      </c>
      <c r="G28" s="27">
        <f t="shared" si="1"/>
        <v>264.71999999899595</v>
      </c>
    </row>
    <row r="29" spans="1:7" ht="15">
      <c r="A29" s="12">
        <v>18</v>
      </c>
      <c r="B29" s="27">
        <f>'БМЗ-1 (БМЗ-2)'!D32+'БМЗ-1 (БМЗ-2)'!G32+'РТП-25'!D32</f>
        <v>954</v>
      </c>
      <c r="C29" s="11">
        <f>ВОЭК!D32+ВОЭК!G32+Вологдагортеплосеть!D32+Вологдагортеплосеть!G32+'Русская баня'!D32</f>
        <v>413.9999999991687</v>
      </c>
      <c r="D29" s="27">
        <f t="shared" si="0"/>
        <v>540.0000000008313</v>
      </c>
      <c r="E29" s="27">
        <f>'БМЗ-1 (БМЗ-2)'!J32+'БМЗ-1 (БМЗ-2)'!M32+'РТП-25'!J32</f>
        <v>328.32</v>
      </c>
      <c r="F29" s="27">
        <f>ВОЭК!J32+ВОЭК!M32</f>
        <v>83.99999999965075</v>
      </c>
      <c r="G29" s="27">
        <f t="shared" si="1"/>
        <v>244.32000000034924</v>
      </c>
    </row>
    <row r="30" spans="1:7" ht="15">
      <c r="A30" s="12">
        <v>19</v>
      </c>
      <c r="B30" s="27">
        <f>'БМЗ-1 (БМЗ-2)'!D33+'БМЗ-1 (БМЗ-2)'!G33+'РТП-25'!D33</f>
        <v>894.96</v>
      </c>
      <c r="C30" s="11">
        <f>ВОЭК!D33+ВОЭК!G33+Вологдагортеплосеть!D33+Вологдагортеплосеть!G33+'Русская баня'!D33</f>
        <v>377.0000000008895</v>
      </c>
      <c r="D30" s="27">
        <f t="shared" si="0"/>
        <v>517.9599999991106</v>
      </c>
      <c r="E30" s="27">
        <f>'БМЗ-1 (БМЗ-2)'!J33+'БМЗ-1 (БМЗ-2)'!M33+'РТП-25'!J33</f>
        <v>316.08000000000004</v>
      </c>
      <c r="F30" s="27">
        <f>ВОЭК!J33+ВОЭК!M33</f>
        <v>78.00000000006548</v>
      </c>
      <c r="G30" s="27">
        <f t="shared" si="1"/>
        <v>238.07999999993456</v>
      </c>
    </row>
    <row r="31" spans="1:7" ht="15">
      <c r="A31" s="12">
        <v>20</v>
      </c>
      <c r="B31" s="27">
        <f>'БМЗ-1 (БМЗ-2)'!D34+'БМЗ-1 (БМЗ-2)'!G34+'РТП-25'!D34</f>
        <v>854.6399999999999</v>
      </c>
      <c r="C31" s="11">
        <f>ВОЭК!D34+ВОЭК!G34+Вологдагортеплосеть!D34+Вологдагортеплосеть!G34+'Русская баня'!D34</f>
        <v>440.9999999993761</v>
      </c>
      <c r="D31" s="27">
        <f t="shared" si="0"/>
        <v>413.6400000006238</v>
      </c>
      <c r="E31" s="27">
        <f>'БМЗ-1 (БМЗ-2)'!J34+'БМЗ-1 (БМЗ-2)'!M34+'РТП-25'!J34</f>
        <v>323.64</v>
      </c>
      <c r="F31" s="27">
        <f>ВОЭК!J34+ВОЭК!M34</f>
        <v>83.99999999965075</v>
      </c>
      <c r="G31" s="27">
        <f t="shared" si="1"/>
        <v>239.64000000034923</v>
      </c>
    </row>
    <row r="32" spans="1:7" ht="15">
      <c r="A32" s="12">
        <v>21</v>
      </c>
      <c r="B32" s="27">
        <f>'БМЗ-1 (БМЗ-2)'!D35+'БМЗ-1 (БМЗ-2)'!G35+'РТП-25'!D35</f>
        <v>799.56</v>
      </c>
      <c r="C32" s="11">
        <f>ВОЭК!D35+ВОЭК!G35+Вологдагортеплосеть!D35+Вологдагортеплосеть!G35+'Русская баня'!D35</f>
        <v>420.0000000014825</v>
      </c>
      <c r="D32" s="27">
        <f t="shared" si="0"/>
        <v>379.55999999851747</v>
      </c>
      <c r="E32" s="27">
        <f>'БМЗ-1 (БМЗ-2)'!J35+'БМЗ-1 (БМЗ-2)'!M35+'РТП-25'!J35</f>
        <v>303.48</v>
      </c>
      <c r="F32" s="27">
        <f>ВОЭК!J35+ВОЭК!M35</f>
        <v>72.00000000048021</v>
      </c>
      <c r="G32" s="27">
        <f t="shared" si="1"/>
        <v>231.4799999995198</v>
      </c>
    </row>
    <row r="33" spans="1:7" ht="15">
      <c r="A33" s="12">
        <v>22</v>
      </c>
      <c r="B33" s="27">
        <f>'БМЗ-1 (БМЗ-2)'!D36+'БМЗ-1 (БМЗ-2)'!G36+'РТП-25'!D36</f>
        <v>702</v>
      </c>
      <c r="C33" s="11">
        <f>ВОЭК!D36+ВОЭК!G36+Вологдагортеплосеть!D36+Вологдагортеплосеть!G36+'Русская баня'!D36</f>
        <v>377.9999999983829</v>
      </c>
      <c r="D33" s="27">
        <f t="shared" si="0"/>
        <v>324.0000000016171</v>
      </c>
      <c r="E33" s="27">
        <f>'БМЗ-1 (БМЗ-2)'!J36+'БМЗ-1 (БМЗ-2)'!M36+'РТП-25'!J36</f>
        <v>286.20000000000005</v>
      </c>
      <c r="F33" s="27">
        <f>ВОЭК!J36+ВОЭК!M36</f>
        <v>65.99999999925785</v>
      </c>
      <c r="G33" s="27">
        <f t="shared" si="1"/>
        <v>220.2000000007422</v>
      </c>
    </row>
    <row r="34" spans="1:7" ht="15">
      <c r="A34" s="12">
        <v>23</v>
      </c>
      <c r="B34" s="27">
        <f>'БМЗ-1 (БМЗ-2)'!D37+'БМЗ-1 (БМЗ-2)'!G37+'РТП-25'!D37</f>
        <v>678.6</v>
      </c>
      <c r="C34" s="11">
        <f>ВОЭК!D37+ВОЭК!G37+Вологдагортеплосеть!D37+Вологдагортеплосеть!G37+'Русская баня'!D37</f>
        <v>382</v>
      </c>
      <c r="D34" s="27">
        <f t="shared" si="0"/>
        <v>296.6</v>
      </c>
      <c r="E34" s="27">
        <f>'БМЗ-1 (БМЗ-2)'!J37+'БМЗ-1 (БМЗ-2)'!M37+'РТП-25'!J37</f>
        <v>287.28</v>
      </c>
      <c r="F34" s="27">
        <f>ВОЭК!J37+ВОЭК!M37</f>
        <v>66</v>
      </c>
      <c r="G34" s="27">
        <f t="shared" si="1"/>
        <v>221.27999999999997</v>
      </c>
    </row>
    <row r="35" spans="1:7" ht="15">
      <c r="A35" s="12">
        <v>24</v>
      </c>
      <c r="B35" s="27">
        <f>'БМЗ-1 (БМЗ-2)'!D38+'БМЗ-1 (БМЗ-2)'!G38+'РТП-25'!D38</f>
        <v>606.6</v>
      </c>
      <c r="C35" s="11">
        <f>ВОЭК!D38+ВОЭК!G38+Вологдагортеплосеть!D38+Вологдагортеплосеть!G38+'Русская баня'!D38</f>
        <v>345</v>
      </c>
      <c r="D35" s="27">
        <f t="shared" si="0"/>
        <v>261.6</v>
      </c>
      <c r="E35" s="27">
        <f>'БМЗ-1 (БМЗ-2)'!J38+'БМЗ-1 (БМЗ-2)'!M38+'РТП-25'!J38</f>
        <v>273.6</v>
      </c>
      <c r="F35" s="27">
        <f>ВОЭК!J38+ВОЭК!M38</f>
        <v>66</v>
      </c>
      <c r="G35" s="27">
        <f t="shared" si="1"/>
        <v>207.60000000000002</v>
      </c>
    </row>
    <row r="36" spans="1:7" ht="15">
      <c r="A36" s="11" t="s">
        <v>11</v>
      </c>
      <c r="B36" s="27">
        <f>'БМЗ-1 (БМЗ-2)'!D39+'БМЗ-1 (БМЗ-2)'!G39+'РТП-25'!D39</f>
        <v>18981</v>
      </c>
      <c r="C36" s="11">
        <f>ВОЭК!D39+ВОЭК!G39+Вологдагортеплосеть!D39+Вологдагортеплосеть!G39+'Русская баня'!D39</f>
        <v>9003.999999998856</v>
      </c>
      <c r="D36" s="27">
        <f t="shared" si="0"/>
        <v>9977.000000001144</v>
      </c>
      <c r="E36" s="27">
        <f>'БМЗ-1 (БМЗ-2)'!J39+'БМЗ-1 (БМЗ-2)'!M39+'РТП-25'!J39</f>
        <v>7733.879999999999</v>
      </c>
      <c r="F36" s="27">
        <f>ВОЭК!J39+ВОЭК!M39</f>
        <v>1931.99999999976</v>
      </c>
      <c r="G36" s="27">
        <f t="shared" si="1"/>
        <v>5801.880000000239</v>
      </c>
    </row>
    <row r="38" spans="1:7" ht="37.5" customHeight="1">
      <c r="A38" s="40" t="s">
        <v>59</v>
      </c>
      <c r="B38" s="40"/>
      <c r="C38" s="40"/>
      <c r="D38" s="40"/>
      <c r="E38" s="40" t="s">
        <v>15</v>
      </c>
      <c r="F38" s="40"/>
      <c r="G38" s="40"/>
    </row>
  </sheetData>
  <sheetProtection/>
  <mergeCells count="4">
    <mergeCell ref="A7:A10"/>
    <mergeCell ref="B7:G7"/>
    <mergeCell ref="B8:D9"/>
    <mergeCell ref="E8:G9"/>
  </mergeCells>
  <printOptions/>
  <pageMargins left="0.61" right="0.23" top="0.7480314960629921" bottom="0.7480314960629921" header="0.31496062992125984" footer="0.31496062992125984"/>
  <pageSetup fitToHeight="1" fitToWidth="1" horizontalDpi="600" verticalDpi="600" orientation="portrait" paperSize="9" scale="7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1"/>
  <sheetViews>
    <sheetView zoomScale="80" zoomScaleNormal="80" zoomScalePageLayoutView="0" workbookViewId="0" topLeftCell="A13">
      <selection activeCell="K52" sqref="K52"/>
    </sheetView>
  </sheetViews>
  <sheetFormatPr defaultColWidth="9.140625" defaultRowHeight="15"/>
  <cols>
    <col min="1" max="1" width="6.421875" style="0" customWidth="1"/>
    <col min="2" max="2" width="11.8515625" style="0" customWidth="1"/>
    <col min="4" max="4" width="15.28125" style="0" customWidth="1"/>
    <col min="5" max="5" width="11.28125" style="0" customWidth="1"/>
    <col min="7" max="7" width="15.7109375" style="0" customWidth="1"/>
    <col min="8" max="8" width="11.28125" style="0" customWidth="1"/>
    <col min="10" max="10" width="14.57421875" style="0" customWidth="1"/>
    <col min="11" max="11" width="11.00390625" style="0" customWidth="1"/>
    <col min="13" max="13" width="16.140625" style="0" customWidth="1"/>
  </cols>
  <sheetData>
    <row r="1" spans="1:11" ht="15.75">
      <c r="A1" s="1" t="s">
        <v>0</v>
      </c>
      <c r="H1" s="13"/>
      <c r="J1" s="13" t="s">
        <v>42</v>
      </c>
      <c r="K1" s="13"/>
    </row>
    <row r="2" spans="1:10" ht="11.25" customHeight="1">
      <c r="A2" s="2" t="s">
        <v>1</v>
      </c>
      <c r="J2" s="2" t="s">
        <v>14</v>
      </c>
    </row>
    <row r="3" ht="15.75">
      <c r="A3" s="1" t="s">
        <v>2</v>
      </c>
    </row>
    <row r="4" ht="15.75">
      <c r="G4" s="3" t="s">
        <v>51</v>
      </c>
    </row>
    <row r="5" ht="7.5" customHeight="1"/>
    <row r="6" ht="15.75">
      <c r="G6" s="4" t="s">
        <v>4</v>
      </c>
    </row>
    <row r="7" ht="15.75">
      <c r="G7" s="4" t="s">
        <v>84</v>
      </c>
    </row>
    <row r="8" ht="10.5" customHeight="1">
      <c r="I8" s="4"/>
    </row>
    <row r="9" spans="1:13" ht="15.75" customHeight="1">
      <c r="A9" s="87" t="s">
        <v>7</v>
      </c>
      <c r="B9" s="90" t="s">
        <v>5</v>
      </c>
      <c r="C9" s="91"/>
      <c r="D9" s="91"/>
      <c r="E9" s="91"/>
      <c r="F9" s="91"/>
      <c r="G9" s="92"/>
      <c r="H9" s="90" t="s">
        <v>10</v>
      </c>
      <c r="I9" s="91"/>
      <c r="J9" s="91"/>
      <c r="K9" s="91"/>
      <c r="L9" s="91"/>
      <c r="M9" s="92"/>
    </row>
    <row r="10" spans="1:13" ht="31.5" customHeight="1">
      <c r="A10" s="88"/>
      <c r="B10" s="118" t="s">
        <v>40</v>
      </c>
      <c r="C10" s="119"/>
      <c r="D10" s="120"/>
      <c r="E10" s="90" t="s">
        <v>89</v>
      </c>
      <c r="F10" s="91"/>
      <c r="G10" s="92"/>
      <c r="H10" s="118" t="s">
        <v>40</v>
      </c>
      <c r="I10" s="119"/>
      <c r="J10" s="120"/>
      <c r="K10" s="118" t="s">
        <v>89</v>
      </c>
      <c r="L10" s="119"/>
      <c r="M10" s="120"/>
    </row>
    <row r="11" spans="1:13" ht="15.75" customHeight="1">
      <c r="A11" s="88"/>
      <c r="B11" s="115" t="s">
        <v>41</v>
      </c>
      <c r="C11" s="116"/>
      <c r="D11" s="117"/>
      <c r="E11" s="115" t="s">
        <v>39</v>
      </c>
      <c r="F11" s="116"/>
      <c r="G11" s="117"/>
      <c r="H11" s="115" t="s">
        <v>41</v>
      </c>
      <c r="I11" s="116"/>
      <c r="J11" s="117"/>
      <c r="K11" s="115" t="s">
        <v>39</v>
      </c>
      <c r="L11" s="116"/>
      <c r="M11" s="117"/>
    </row>
    <row r="12" spans="1:13" ht="47.25">
      <c r="A12" s="89"/>
      <c r="B12" s="6" t="s">
        <v>9</v>
      </c>
      <c r="C12" s="7" t="s">
        <v>8</v>
      </c>
      <c r="D12" s="6" t="s">
        <v>12</v>
      </c>
      <c r="E12" s="6" t="s">
        <v>9</v>
      </c>
      <c r="F12" s="7" t="s">
        <v>8</v>
      </c>
      <c r="G12" s="6" t="s">
        <v>12</v>
      </c>
      <c r="H12" s="6" t="s">
        <v>9</v>
      </c>
      <c r="I12" s="7" t="s">
        <v>8</v>
      </c>
      <c r="J12" s="6" t="s">
        <v>12</v>
      </c>
      <c r="K12" s="6" t="s">
        <v>9</v>
      </c>
      <c r="L12" s="7" t="s">
        <v>8</v>
      </c>
      <c r="M12" s="6" t="s">
        <v>12</v>
      </c>
    </row>
    <row r="13" spans="1:13" ht="15.75">
      <c r="A13" s="6">
        <v>1</v>
      </c>
      <c r="B13" s="8">
        <v>2</v>
      </c>
      <c r="C13" s="6">
        <v>3</v>
      </c>
      <c r="D13" s="8">
        <v>4</v>
      </c>
      <c r="E13" s="6">
        <v>5</v>
      </c>
      <c r="F13" s="8">
        <v>6</v>
      </c>
      <c r="G13" s="6">
        <v>7</v>
      </c>
      <c r="H13" s="8">
        <v>8</v>
      </c>
      <c r="I13" s="6">
        <v>9</v>
      </c>
      <c r="J13" s="8">
        <v>10</v>
      </c>
      <c r="K13" s="6">
        <v>11</v>
      </c>
      <c r="L13" s="8">
        <v>12</v>
      </c>
      <c r="M13" s="6">
        <v>13</v>
      </c>
    </row>
    <row r="14" spans="1:13" ht="15.75">
      <c r="A14" s="6">
        <v>0</v>
      </c>
      <c r="B14" s="21">
        <v>3484.27</v>
      </c>
      <c r="C14" s="9"/>
      <c r="D14" s="10"/>
      <c r="E14" s="11">
        <v>2142.58</v>
      </c>
      <c r="F14" s="11"/>
      <c r="G14" s="11"/>
      <c r="H14" s="11">
        <v>3365.2</v>
      </c>
      <c r="I14" s="11"/>
      <c r="J14" s="11"/>
      <c r="K14" s="11">
        <v>900.09</v>
      </c>
      <c r="L14" s="11"/>
      <c r="M14" s="11"/>
    </row>
    <row r="15" spans="1:13" ht="15">
      <c r="A15" s="12">
        <v>1</v>
      </c>
      <c r="B15" s="11">
        <v>3484.28</v>
      </c>
      <c r="C15" s="11">
        <f aca="true" t="shared" si="0" ref="C15:C37">B15-B14</f>
        <v>0.010000000000218279</v>
      </c>
      <c r="D15" s="11">
        <f>C15*1500</f>
        <v>15.000000000327418</v>
      </c>
      <c r="E15" s="11">
        <v>2142.6</v>
      </c>
      <c r="F15" s="11">
        <f aca="true" t="shared" si="1" ref="F15:F37">E15-E14</f>
        <v>0.01999999999998181</v>
      </c>
      <c r="G15" s="11">
        <f>F15*2000</f>
        <v>39.99999999996362</v>
      </c>
      <c r="H15" s="11">
        <v>3365.21</v>
      </c>
      <c r="I15" s="11">
        <f>H15-H14</f>
        <v>0.010000000000218279</v>
      </c>
      <c r="J15" s="11">
        <f>I15*1500</f>
        <v>15.000000000327418</v>
      </c>
      <c r="K15" s="11">
        <v>900.1</v>
      </c>
      <c r="L15" s="11">
        <f aca="true" t="shared" si="2" ref="L15:L37">K15-K14</f>
        <v>0.009999999999990905</v>
      </c>
      <c r="M15" s="11">
        <f>L15*2000</f>
        <v>19.99999999998181</v>
      </c>
    </row>
    <row r="16" spans="1:13" ht="15.75">
      <c r="A16" s="6">
        <v>2</v>
      </c>
      <c r="B16" s="11">
        <v>3484.33</v>
      </c>
      <c r="C16" s="11">
        <f t="shared" si="0"/>
        <v>0.04999999999972715</v>
      </c>
      <c r="D16" s="11">
        <f aca="true" t="shared" si="3" ref="D16:D38">C16*1500</f>
        <v>74.99999999959073</v>
      </c>
      <c r="E16" s="11">
        <v>2142.62</v>
      </c>
      <c r="F16" s="11">
        <f t="shared" si="1"/>
        <v>0.01999999999998181</v>
      </c>
      <c r="G16" s="11">
        <f aca="true" t="shared" si="4" ref="G16:G38">F16*2000</f>
        <v>39.99999999996362</v>
      </c>
      <c r="H16" s="11">
        <v>3365.23</v>
      </c>
      <c r="I16" s="11">
        <f aca="true" t="shared" si="5" ref="I16:I37">H16-H15</f>
        <v>0.01999999999998181</v>
      </c>
      <c r="J16" s="11">
        <f aca="true" t="shared" si="6" ref="J16:J38">I16*1500</f>
        <v>29.999999999972715</v>
      </c>
      <c r="K16" s="11">
        <v>900.11</v>
      </c>
      <c r="L16" s="11">
        <f t="shared" si="2"/>
        <v>0.009999999999990905</v>
      </c>
      <c r="M16" s="11">
        <f aca="true" t="shared" si="7" ref="M16:M38">L16*2000</f>
        <v>19.99999999998181</v>
      </c>
    </row>
    <row r="17" spans="1:13" ht="15">
      <c r="A17" s="12">
        <v>3</v>
      </c>
      <c r="B17" s="11">
        <v>3484.42</v>
      </c>
      <c r="C17" s="11">
        <f t="shared" si="0"/>
        <v>0.09000000000014552</v>
      </c>
      <c r="D17" s="11">
        <f t="shared" si="3"/>
        <v>135.00000000021828</v>
      </c>
      <c r="E17" s="11">
        <v>2142.64</v>
      </c>
      <c r="F17" s="11">
        <f t="shared" si="1"/>
        <v>0.01999999999998181</v>
      </c>
      <c r="G17" s="11">
        <f t="shared" si="4"/>
        <v>39.99999999996362</v>
      </c>
      <c r="H17" s="11">
        <v>3365.26</v>
      </c>
      <c r="I17" s="11">
        <f t="shared" si="5"/>
        <v>0.03000000000020009</v>
      </c>
      <c r="J17" s="11">
        <f t="shared" si="6"/>
        <v>45.00000000030013</v>
      </c>
      <c r="K17" s="11">
        <v>900.12</v>
      </c>
      <c r="L17" s="11">
        <f t="shared" si="2"/>
        <v>0.009999999999990905</v>
      </c>
      <c r="M17" s="11">
        <f t="shared" si="7"/>
        <v>19.99999999998181</v>
      </c>
    </row>
    <row r="18" spans="1:13" ht="15.75">
      <c r="A18" s="6">
        <v>4</v>
      </c>
      <c r="B18" s="11">
        <v>3484.52</v>
      </c>
      <c r="C18" s="11">
        <f t="shared" si="0"/>
        <v>0.09999999999990905</v>
      </c>
      <c r="D18" s="11">
        <f t="shared" si="3"/>
        <v>149.99999999986358</v>
      </c>
      <c r="E18" s="11">
        <v>2142.66</v>
      </c>
      <c r="F18" s="11">
        <f t="shared" si="1"/>
        <v>0.01999999999998181</v>
      </c>
      <c r="G18" s="11">
        <f t="shared" si="4"/>
        <v>39.99999999996362</v>
      </c>
      <c r="H18" s="11">
        <v>3365.31</v>
      </c>
      <c r="I18" s="11">
        <f t="shared" si="5"/>
        <v>0.04999999999972715</v>
      </c>
      <c r="J18" s="11">
        <f t="shared" si="6"/>
        <v>74.99999999959073</v>
      </c>
      <c r="K18" s="11">
        <v>900.13</v>
      </c>
      <c r="L18" s="11">
        <f t="shared" si="2"/>
        <v>0.009999999999990905</v>
      </c>
      <c r="M18" s="11">
        <f t="shared" si="7"/>
        <v>19.99999999998181</v>
      </c>
    </row>
    <row r="19" spans="1:13" ht="15">
      <c r="A19" s="12">
        <v>5</v>
      </c>
      <c r="B19" s="11">
        <v>3484.61</v>
      </c>
      <c r="C19" s="11">
        <f t="shared" si="0"/>
        <v>0.09000000000014552</v>
      </c>
      <c r="D19" s="11">
        <f t="shared" si="3"/>
        <v>135.00000000021828</v>
      </c>
      <c r="E19" s="11">
        <v>2142.68</v>
      </c>
      <c r="F19" s="11">
        <f t="shared" si="1"/>
        <v>0.01999999999998181</v>
      </c>
      <c r="G19" s="11">
        <f t="shared" si="4"/>
        <v>39.99999999996362</v>
      </c>
      <c r="H19" s="11">
        <v>3365.36</v>
      </c>
      <c r="I19" s="11">
        <f t="shared" si="5"/>
        <v>0.0500000000001819</v>
      </c>
      <c r="J19" s="11">
        <f t="shared" si="6"/>
        <v>75.00000000027285</v>
      </c>
      <c r="K19" s="11">
        <v>900.14</v>
      </c>
      <c r="L19" s="11">
        <f t="shared" si="2"/>
        <v>0.009999999999990905</v>
      </c>
      <c r="M19" s="11">
        <f t="shared" si="7"/>
        <v>19.99999999998181</v>
      </c>
    </row>
    <row r="20" spans="1:13" ht="15.75">
      <c r="A20" s="6">
        <v>6</v>
      </c>
      <c r="B20" s="11">
        <v>3484.71</v>
      </c>
      <c r="C20" s="11">
        <f t="shared" si="0"/>
        <v>0.09999999999990905</v>
      </c>
      <c r="D20" s="11">
        <f t="shared" si="3"/>
        <v>149.99999999986358</v>
      </c>
      <c r="E20" s="11">
        <v>2142.7</v>
      </c>
      <c r="F20" s="11">
        <f t="shared" si="1"/>
        <v>0.01999999999998181</v>
      </c>
      <c r="G20" s="11">
        <f t="shared" si="4"/>
        <v>39.99999999996362</v>
      </c>
      <c r="H20" s="11">
        <v>3365.38</v>
      </c>
      <c r="I20" s="11">
        <f t="shared" si="5"/>
        <v>0.01999999999998181</v>
      </c>
      <c r="J20" s="11">
        <f t="shared" si="6"/>
        <v>29.999999999972715</v>
      </c>
      <c r="K20" s="11">
        <v>900.15</v>
      </c>
      <c r="L20" s="11">
        <f t="shared" si="2"/>
        <v>0.009999999999990905</v>
      </c>
      <c r="M20" s="11">
        <f t="shared" si="7"/>
        <v>19.99999999998181</v>
      </c>
    </row>
    <row r="21" spans="1:13" ht="15">
      <c r="A21" s="12">
        <v>7</v>
      </c>
      <c r="B21" s="11">
        <v>3484.8</v>
      </c>
      <c r="C21" s="11">
        <f t="shared" si="0"/>
        <v>0.09000000000014552</v>
      </c>
      <c r="D21" s="11">
        <f t="shared" si="3"/>
        <v>135.00000000021828</v>
      </c>
      <c r="E21" s="11">
        <v>2142.72</v>
      </c>
      <c r="F21" s="11">
        <f t="shared" si="1"/>
        <v>0.01999999999998181</v>
      </c>
      <c r="G21" s="11">
        <f t="shared" si="4"/>
        <v>39.99999999996362</v>
      </c>
      <c r="H21" s="11">
        <v>3365.43</v>
      </c>
      <c r="I21" s="11">
        <f t="shared" si="5"/>
        <v>0.04999999999972715</v>
      </c>
      <c r="J21" s="11">
        <f t="shared" si="6"/>
        <v>74.99999999959073</v>
      </c>
      <c r="K21" s="11">
        <v>900.16</v>
      </c>
      <c r="L21" s="11">
        <f t="shared" si="2"/>
        <v>0.009999999999990905</v>
      </c>
      <c r="M21" s="11">
        <f t="shared" si="7"/>
        <v>19.99999999998181</v>
      </c>
    </row>
    <row r="22" spans="1:13" ht="15.75">
      <c r="A22" s="6">
        <v>8</v>
      </c>
      <c r="B22" s="11">
        <v>3484.91</v>
      </c>
      <c r="C22" s="11">
        <f t="shared" si="0"/>
        <v>0.10999999999967258</v>
      </c>
      <c r="D22" s="11">
        <f t="shared" si="3"/>
        <v>164.99999999950887</v>
      </c>
      <c r="E22" s="11">
        <v>2142.75</v>
      </c>
      <c r="F22" s="11">
        <f t="shared" si="1"/>
        <v>0.03000000000020009</v>
      </c>
      <c r="G22" s="11">
        <f t="shared" si="4"/>
        <v>60.00000000040018</v>
      </c>
      <c r="H22" s="11">
        <v>3365.5</v>
      </c>
      <c r="I22" s="11">
        <f t="shared" si="5"/>
        <v>0.07000000000016371</v>
      </c>
      <c r="J22" s="11">
        <f t="shared" si="6"/>
        <v>105.00000000024556</v>
      </c>
      <c r="K22" s="11">
        <v>900.17</v>
      </c>
      <c r="L22" s="11">
        <f t="shared" si="2"/>
        <v>0.009999999999990905</v>
      </c>
      <c r="M22" s="11">
        <f t="shared" si="7"/>
        <v>19.99999999998181</v>
      </c>
    </row>
    <row r="23" spans="1:13" ht="15">
      <c r="A23" s="12">
        <v>9</v>
      </c>
      <c r="B23" s="11">
        <v>3485.16</v>
      </c>
      <c r="C23" s="11">
        <f t="shared" si="0"/>
        <v>0.25</v>
      </c>
      <c r="D23" s="11">
        <f t="shared" si="3"/>
        <v>375</v>
      </c>
      <c r="E23" s="11">
        <v>2142.78</v>
      </c>
      <c r="F23" s="11">
        <f t="shared" si="1"/>
        <v>0.03000000000020009</v>
      </c>
      <c r="G23" s="11">
        <f t="shared" si="4"/>
        <v>60.00000000040018</v>
      </c>
      <c r="H23" s="11">
        <v>3365.66</v>
      </c>
      <c r="I23" s="11">
        <f t="shared" si="5"/>
        <v>0.15999999999985448</v>
      </c>
      <c r="J23" s="11">
        <f t="shared" si="6"/>
        <v>239.99999999978172</v>
      </c>
      <c r="K23" s="11">
        <v>900.19</v>
      </c>
      <c r="L23" s="11">
        <f t="shared" si="2"/>
        <v>0.020000000000095497</v>
      </c>
      <c r="M23" s="11">
        <f t="shared" si="7"/>
        <v>40.000000000190994</v>
      </c>
    </row>
    <row r="24" spans="1:13" ht="15.75">
      <c r="A24" s="6">
        <v>10</v>
      </c>
      <c r="B24" s="11">
        <v>3485.36</v>
      </c>
      <c r="C24" s="11">
        <f t="shared" si="0"/>
        <v>0.20000000000027285</v>
      </c>
      <c r="D24" s="11">
        <f t="shared" si="3"/>
        <v>300.0000000004093</v>
      </c>
      <c r="E24" s="11">
        <v>2142.81</v>
      </c>
      <c r="F24" s="11">
        <f t="shared" si="1"/>
        <v>0.02999999999974534</v>
      </c>
      <c r="G24" s="11">
        <f t="shared" si="4"/>
        <v>59.99999999949068</v>
      </c>
      <c r="H24" s="11">
        <v>3365.8</v>
      </c>
      <c r="I24" s="11">
        <f t="shared" si="5"/>
        <v>0.14000000000032742</v>
      </c>
      <c r="J24" s="11">
        <f t="shared" si="6"/>
        <v>210.00000000049113</v>
      </c>
      <c r="K24" s="11">
        <v>900.22</v>
      </c>
      <c r="L24" s="11">
        <f t="shared" si="2"/>
        <v>0.029999999999972715</v>
      </c>
      <c r="M24" s="11">
        <f t="shared" si="7"/>
        <v>59.99999999994543</v>
      </c>
    </row>
    <row r="25" spans="1:13" ht="15">
      <c r="A25" s="12">
        <v>11</v>
      </c>
      <c r="B25" s="11">
        <v>3485.56</v>
      </c>
      <c r="C25" s="11">
        <f t="shared" si="0"/>
        <v>0.1999999999998181</v>
      </c>
      <c r="D25" s="11">
        <f t="shared" si="3"/>
        <v>299.99999999972715</v>
      </c>
      <c r="E25" s="11">
        <v>2142.84</v>
      </c>
      <c r="F25" s="11">
        <f t="shared" si="1"/>
        <v>0.03000000000020009</v>
      </c>
      <c r="G25" s="11">
        <f t="shared" si="4"/>
        <v>60.00000000040018</v>
      </c>
      <c r="H25" s="11">
        <v>3365.95</v>
      </c>
      <c r="I25" s="11">
        <f t="shared" si="5"/>
        <v>0.1499999999996362</v>
      </c>
      <c r="J25" s="11">
        <f t="shared" si="6"/>
        <v>224.9999999994543</v>
      </c>
      <c r="K25" s="11">
        <v>900.24</v>
      </c>
      <c r="L25" s="11">
        <f t="shared" si="2"/>
        <v>0.01999999999998181</v>
      </c>
      <c r="M25" s="11">
        <f t="shared" si="7"/>
        <v>39.99999999996362</v>
      </c>
    </row>
    <row r="26" spans="1:13" ht="15.75">
      <c r="A26" s="6">
        <v>12</v>
      </c>
      <c r="B26" s="11">
        <v>3485.77</v>
      </c>
      <c r="C26" s="11">
        <f t="shared" si="0"/>
        <v>0.21000000000003638</v>
      </c>
      <c r="D26" s="11">
        <f t="shared" si="3"/>
        <v>315.00000000005457</v>
      </c>
      <c r="E26" s="11">
        <v>2142.87</v>
      </c>
      <c r="F26" s="11">
        <f t="shared" si="1"/>
        <v>0.02999999999974534</v>
      </c>
      <c r="G26" s="11">
        <f t="shared" si="4"/>
        <v>59.99999999949068</v>
      </c>
      <c r="H26" s="11">
        <v>3366.09</v>
      </c>
      <c r="I26" s="11">
        <f t="shared" si="5"/>
        <v>0.14000000000032742</v>
      </c>
      <c r="J26" s="11">
        <f t="shared" si="6"/>
        <v>210.00000000049113</v>
      </c>
      <c r="K26" s="11">
        <v>900.27</v>
      </c>
      <c r="L26" s="11">
        <f t="shared" si="2"/>
        <v>0.029999999999972715</v>
      </c>
      <c r="M26" s="11">
        <f t="shared" si="7"/>
        <v>59.99999999994543</v>
      </c>
    </row>
    <row r="27" spans="1:13" ht="15">
      <c r="A27" s="12">
        <v>13</v>
      </c>
      <c r="B27" s="11">
        <v>3485.95</v>
      </c>
      <c r="C27" s="11">
        <f t="shared" si="0"/>
        <v>0.1799999999998363</v>
      </c>
      <c r="D27" s="11">
        <f t="shared" si="3"/>
        <v>269.99999999975444</v>
      </c>
      <c r="E27" s="11">
        <v>2142.9</v>
      </c>
      <c r="F27" s="11">
        <f t="shared" si="1"/>
        <v>0.03000000000020009</v>
      </c>
      <c r="G27" s="11">
        <f t="shared" si="4"/>
        <v>60.00000000040018</v>
      </c>
      <c r="H27" s="11">
        <v>3366.24</v>
      </c>
      <c r="I27" s="11">
        <f t="shared" si="5"/>
        <v>0.1499999999996362</v>
      </c>
      <c r="J27" s="11">
        <f t="shared" si="6"/>
        <v>224.9999999994543</v>
      </c>
      <c r="K27" s="11">
        <v>900.29</v>
      </c>
      <c r="L27" s="11">
        <f t="shared" si="2"/>
        <v>0.01999999999998181</v>
      </c>
      <c r="M27" s="11">
        <f t="shared" si="7"/>
        <v>39.99999999996362</v>
      </c>
    </row>
    <row r="28" spans="1:13" ht="15.75">
      <c r="A28" s="6">
        <v>14</v>
      </c>
      <c r="B28" s="11">
        <v>3486.17</v>
      </c>
      <c r="C28" s="11">
        <f t="shared" si="0"/>
        <v>0.22000000000025466</v>
      </c>
      <c r="D28" s="11">
        <f t="shared" si="3"/>
        <v>330.000000000382</v>
      </c>
      <c r="E28" s="11">
        <v>2142.93</v>
      </c>
      <c r="F28" s="11">
        <f t="shared" si="1"/>
        <v>0.02999999999974534</v>
      </c>
      <c r="G28" s="11">
        <f t="shared" si="4"/>
        <v>59.99999999949068</v>
      </c>
      <c r="H28" s="11">
        <v>3366.38</v>
      </c>
      <c r="I28" s="11">
        <f t="shared" si="5"/>
        <v>0.14000000000032742</v>
      </c>
      <c r="J28" s="11">
        <f t="shared" si="6"/>
        <v>210.00000000049113</v>
      </c>
      <c r="K28" s="11">
        <v>900.32</v>
      </c>
      <c r="L28" s="11">
        <f t="shared" si="2"/>
        <v>0.030000000000086402</v>
      </c>
      <c r="M28" s="11">
        <f t="shared" si="7"/>
        <v>60.000000000172804</v>
      </c>
    </row>
    <row r="29" spans="1:13" ht="15">
      <c r="A29" s="12">
        <v>15</v>
      </c>
      <c r="B29" s="11">
        <v>3486.36</v>
      </c>
      <c r="C29" s="11">
        <f t="shared" si="0"/>
        <v>0.19000000000005457</v>
      </c>
      <c r="D29" s="11">
        <f t="shared" si="3"/>
        <v>285.00000000008185</v>
      </c>
      <c r="E29" s="11">
        <v>2142.96</v>
      </c>
      <c r="F29" s="11">
        <f t="shared" si="1"/>
        <v>0.03000000000020009</v>
      </c>
      <c r="G29" s="11">
        <f t="shared" si="4"/>
        <v>60.00000000040018</v>
      </c>
      <c r="H29" s="11">
        <v>3366.53</v>
      </c>
      <c r="I29" s="11">
        <f t="shared" si="5"/>
        <v>0.15000000000009095</v>
      </c>
      <c r="J29" s="11">
        <f t="shared" si="6"/>
        <v>225.00000000013642</v>
      </c>
      <c r="K29" s="11">
        <v>900.34</v>
      </c>
      <c r="L29" s="11">
        <f t="shared" si="2"/>
        <v>0.01999999999998181</v>
      </c>
      <c r="M29" s="11">
        <f t="shared" si="7"/>
        <v>39.99999999996362</v>
      </c>
    </row>
    <row r="30" spans="1:13" ht="15.75">
      <c r="A30" s="6">
        <v>16</v>
      </c>
      <c r="B30" s="11">
        <v>3486.56</v>
      </c>
      <c r="C30" s="11">
        <f t="shared" si="0"/>
        <v>0.1999999999998181</v>
      </c>
      <c r="D30" s="11">
        <f t="shared" si="3"/>
        <v>299.99999999972715</v>
      </c>
      <c r="E30" s="11">
        <v>2142.99</v>
      </c>
      <c r="F30" s="11">
        <f t="shared" si="1"/>
        <v>0.02999999999974534</v>
      </c>
      <c r="G30" s="11">
        <f t="shared" si="4"/>
        <v>59.99999999949068</v>
      </c>
      <c r="H30" s="11">
        <v>3366.67</v>
      </c>
      <c r="I30" s="11">
        <f t="shared" si="5"/>
        <v>0.13999999999987267</v>
      </c>
      <c r="J30" s="11">
        <f t="shared" si="6"/>
        <v>209.999999999809</v>
      </c>
      <c r="K30" s="11">
        <v>900.36</v>
      </c>
      <c r="L30" s="11">
        <f t="shared" si="2"/>
        <v>0.01999999999998181</v>
      </c>
      <c r="M30" s="11">
        <f t="shared" si="7"/>
        <v>39.99999999996362</v>
      </c>
    </row>
    <row r="31" spans="1:13" ht="15">
      <c r="A31" s="12">
        <v>17</v>
      </c>
      <c r="B31" s="11">
        <v>3486.77</v>
      </c>
      <c r="C31" s="11">
        <f t="shared" si="0"/>
        <v>0.21000000000003638</v>
      </c>
      <c r="D31" s="11">
        <f t="shared" si="3"/>
        <v>315.00000000005457</v>
      </c>
      <c r="E31" s="11">
        <v>2143.02</v>
      </c>
      <c r="F31" s="11">
        <f t="shared" si="1"/>
        <v>0.03000000000020009</v>
      </c>
      <c r="G31" s="11">
        <f t="shared" si="4"/>
        <v>60.00000000040018</v>
      </c>
      <c r="H31" s="11">
        <v>3366.83</v>
      </c>
      <c r="I31" s="11">
        <f t="shared" si="5"/>
        <v>0.15999999999985448</v>
      </c>
      <c r="J31" s="11">
        <f t="shared" si="6"/>
        <v>239.99999999978172</v>
      </c>
      <c r="K31" s="11">
        <v>900.38</v>
      </c>
      <c r="L31" s="11">
        <f t="shared" si="2"/>
        <v>0.01999999999998181</v>
      </c>
      <c r="M31" s="11">
        <f t="shared" si="7"/>
        <v>39.99999999996362</v>
      </c>
    </row>
    <row r="32" spans="1:13" ht="15.75">
      <c r="A32" s="6">
        <v>18</v>
      </c>
      <c r="B32" s="11">
        <v>3486.96</v>
      </c>
      <c r="C32" s="11">
        <f t="shared" si="0"/>
        <v>0.19000000000005457</v>
      </c>
      <c r="D32" s="11">
        <f t="shared" si="3"/>
        <v>285.00000000008185</v>
      </c>
      <c r="E32" s="11">
        <v>2143.04</v>
      </c>
      <c r="F32" s="11">
        <f t="shared" si="1"/>
        <v>0.01999999999998181</v>
      </c>
      <c r="G32" s="11">
        <f t="shared" si="4"/>
        <v>39.99999999996362</v>
      </c>
      <c r="H32" s="11">
        <v>3366.99</v>
      </c>
      <c r="I32" s="11">
        <f t="shared" si="5"/>
        <v>0.15999999999985448</v>
      </c>
      <c r="J32" s="11">
        <f t="shared" si="6"/>
        <v>239.99999999978172</v>
      </c>
      <c r="K32" s="11">
        <v>900.39</v>
      </c>
      <c r="L32" s="11">
        <f t="shared" si="2"/>
        <v>0.009999999999990905</v>
      </c>
      <c r="M32" s="11">
        <f t="shared" si="7"/>
        <v>19.99999999998181</v>
      </c>
    </row>
    <row r="33" spans="1:13" ht="15">
      <c r="A33" s="12">
        <v>19</v>
      </c>
      <c r="B33" s="11">
        <v>3487.15</v>
      </c>
      <c r="C33" s="11">
        <f t="shared" si="0"/>
        <v>0.19000000000005457</v>
      </c>
      <c r="D33" s="11">
        <f t="shared" si="3"/>
        <v>285.00000000008185</v>
      </c>
      <c r="E33" s="11">
        <v>2143.07</v>
      </c>
      <c r="F33" s="11">
        <f t="shared" si="1"/>
        <v>0.03000000000020009</v>
      </c>
      <c r="G33" s="11">
        <f t="shared" si="4"/>
        <v>60.00000000040018</v>
      </c>
      <c r="H33" s="11">
        <v>3367.15</v>
      </c>
      <c r="I33" s="11">
        <f t="shared" si="5"/>
        <v>0.16000000000030923</v>
      </c>
      <c r="J33" s="11">
        <f t="shared" si="6"/>
        <v>240.00000000046384</v>
      </c>
      <c r="K33" s="11">
        <v>900.41</v>
      </c>
      <c r="L33" s="11">
        <f t="shared" si="2"/>
        <v>0.01999999999998181</v>
      </c>
      <c r="M33" s="11">
        <f t="shared" si="7"/>
        <v>39.99999999996362</v>
      </c>
    </row>
    <row r="34" spans="1:13" ht="15.75">
      <c r="A34" s="6">
        <v>20</v>
      </c>
      <c r="B34" s="11">
        <v>3487.34</v>
      </c>
      <c r="C34" s="11">
        <f t="shared" si="0"/>
        <v>0.19000000000005457</v>
      </c>
      <c r="D34" s="11">
        <f t="shared" si="3"/>
        <v>285.00000000008185</v>
      </c>
      <c r="E34" s="11">
        <v>2143.09</v>
      </c>
      <c r="F34" s="11">
        <f t="shared" si="1"/>
        <v>0.01999999999998181</v>
      </c>
      <c r="G34" s="11">
        <f t="shared" si="4"/>
        <v>39.99999999996362</v>
      </c>
      <c r="H34" s="11">
        <v>3367.31</v>
      </c>
      <c r="I34" s="11">
        <f t="shared" si="5"/>
        <v>0.15999999999985448</v>
      </c>
      <c r="J34" s="11">
        <f t="shared" si="6"/>
        <v>239.99999999978172</v>
      </c>
      <c r="K34" s="11">
        <v>900.42</v>
      </c>
      <c r="L34" s="11">
        <f t="shared" si="2"/>
        <v>0.009999999999990905</v>
      </c>
      <c r="M34" s="11">
        <f t="shared" si="7"/>
        <v>19.99999999998181</v>
      </c>
    </row>
    <row r="35" spans="1:13" ht="15">
      <c r="A35" s="12">
        <v>21</v>
      </c>
      <c r="B35" s="11">
        <v>3487.53</v>
      </c>
      <c r="C35" s="11">
        <f t="shared" si="0"/>
        <v>0.19000000000005457</v>
      </c>
      <c r="D35" s="11">
        <f t="shared" si="3"/>
        <v>285.00000000008185</v>
      </c>
      <c r="E35" s="11">
        <v>2143.11</v>
      </c>
      <c r="F35" s="11">
        <f t="shared" si="1"/>
        <v>0.01999999999998181</v>
      </c>
      <c r="G35" s="11">
        <f t="shared" si="4"/>
        <v>39.99999999996362</v>
      </c>
      <c r="H35" s="11">
        <v>3367.47</v>
      </c>
      <c r="I35" s="11">
        <f t="shared" si="5"/>
        <v>0.15999999999985448</v>
      </c>
      <c r="J35" s="11">
        <f t="shared" si="6"/>
        <v>239.99999999978172</v>
      </c>
      <c r="K35" s="11">
        <v>900.43</v>
      </c>
      <c r="L35" s="11">
        <f t="shared" si="2"/>
        <v>0.009999999999990905</v>
      </c>
      <c r="M35" s="11">
        <f t="shared" si="7"/>
        <v>19.99999999998181</v>
      </c>
    </row>
    <row r="36" spans="1:13" ht="15.75">
      <c r="A36" s="6">
        <v>22</v>
      </c>
      <c r="B36" s="11">
        <v>3487.62</v>
      </c>
      <c r="C36" s="11">
        <f t="shared" si="0"/>
        <v>0.08999999999969077</v>
      </c>
      <c r="D36" s="11">
        <f t="shared" si="3"/>
        <v>134.99999999953616</v>
      </c>
      <c r="E36" s="11">
        <v>2143.13</v>
      </c>
      <c r="F36" s="11">
        <f t="shared" si="1"/>
        <v>0.01999999999998181</v>
      </c>
      <c r="G36" s="11">
        <f t="shared" si="4"/>
        <v>39.99999999996362</v>
      </c>
      <c r="H36" s="11">
        <v>3367.53</v>
      </c>
      <c r="I36" s="11">
        <f t="shared" si="5"/>
        <v>0.06000000000040018</v>
      </c>
      <c r="J36" s="11">
        <f t="shared" si="6"/>
        <v>90.00000000060027</v>
      </c>
      <c r="K36" s="11">
        <v>900.45</v>
      </c>
      <c r="L36" s="11">
        <f t="shared" si="2"/>
        <v>0.020000000000095497</v>
      </c>
      <c r="M36" s="11">
        <f t="shared" si="7"/>
        <v>40.000000000190994</v>
      </c>
    </row>
    <row r="37" spans="1:13" ht="15">
      <c r="A37" s="12">
        <v>23</v>
      </c>
      <c r="B37" s="11">
        <v>3487.71</v>
      </c>
      <c r="C37" s="11">
        <f t="shared" si="0"/>
        <v>0.09000000000014552</v>
      </c>
      <c r="D37" s="11">
        <f t="shared" si="3"/>
        <v>135.00000000021828</v>
      </c>
      <c r="E37" s="11">
        <v>2143.15</v>
      </c>
      <c r="F37" s="11">
        <f t="shared" si="1"/>
        <v>0.01999999999998181</v>
      </c>
      <c r="G37" s="11">
        <f t="shared" si="4"/>
        <v>39.99999999996362</v>
      </c>
      <c r="H37" s="11">
        <v>3367.59</v>
      </c>
      <c r="I37" s="11">
        <f t="shared" si="5"/>
        <v>0.05999999999994543</v>
      </c>
      <c r="J37" s="11">
        <f t="shared" si="6"/>
        <v>89.99999999991815</v>
      </c>
      <c r="K37" s="11">
        <v>900.46</v>
      </c>
      <c r="L37" s="11">
        <f t="shared" si="2"/>
        <v>0.009999999999990905</v>
      </c>
      <c r="M37" s="11">
        <f t="shared" si="7"/>
        <v>19.99999999998181</v>
      </c>
    </row>
    <row r="38" spans="1:13" ht="15.75">
      <c r="A38" s="6">
        <v>24</v>
      </c>
      <c r="B38" s="11">
        <v>3487.75</v>
      </c>
      <c r="C38" s="11">
        <f>B38-B37</f>
        <v>0.03999999999996362</v>
      </c>
      <c r="D38" s="11">
        <f t="shared" si="3"/>
        <v>59.99999999994543</v>
      </c>
      <c r="E38" s="11">
        <v>2143.18</v>
      </c>
      <c r="F38" s="11">
        <f>E38-E37</f>
        <v>0.02999999999974534</v>
      </c>
      <c r="G38" s="11">
        <f t="shared" si="4"/>
        <v>59.99999999949068</v>
      </c>
      <c r="H38" s="11">
        <v>3367.61</v>
      </c>
      <c r="I38" s="11">
        <f>H38-H37</f>
        <v>0.01999999999998181</v>
      </c>
      <c r="J38" s="11">
        <f t="shared" si="6"/>
        <v>29.999999999972715</v>
      </c>
      <c r="K38" s="11">
        <v>900.47</v>
      </c>
      <c r="L38" s="11">
        <f>K38-K37</f>
        <v>0.009999999999990905</v>
      </c>
      <c r="M38" s="11">
        <f t="shared" si="7"/>
        <v>19.99999999998181</v>
      </c>
    </row>
    <row r="39" spans="1:13" ht="15">
      <c r="A39" s="12" t="s">
        <v>11</v>
      </c>
      <c r="B39" s="11"/>
      <c r="C39" s="11"/>
      <c r="D39" s="11">
        <f>SUM(D15:D38)</f>
        <v>5220.000000000027</v>
      </c>
      <c r="E39" s="11"/>
      <c r="F39" s="11"/>
      <c r="G39" s="11">
        <f>SUM(G15:G38)</f>
        <v>1199.999999999818</v>
      </c>
      <c r="H39" s="11"/>
      <c r="I39" s="11"/>
      <c r="J39" s="11">
        <f>SUM(J15:J38)</f>
        <v>3615.000000000464</v>
      </c>
      <c r="K39" s="11"/>
      <c r="L39" s="11"/>
      <c r="M39" s="11">
        <f>SUM(M15:M38)</f>
        <v>759.9999999999909</v>
      </c>
    </row>
    <row r="40" ht="27" customHeight="1"/>
    <row r="41" spans="2:9" ht="33.75" customHeight="1">
      <c r="B41" s="5" t="s">
        <v>16</v>
      </c>
      <c r="I41" t="s">
        <v>15</v>
      </c>
    </row>
  </sheetData>
  <sheetProtection/>
  <mergeCells count="11">
    <mergeCell ref="H11:J11"/>
    <mergeCell ref="K11:M11"/>
    <mergeCell ref="A9:A12"/>
    <mergeCell ref="B9:G9"/>
    <mergeCell ref="H9:M9"/>
    <mergeCell ref="B10:D10"/>
    <mergeCell ref="E10:G10"/>
    <mergeCell ref="H10:J10"/>
    <mergeCell ref="K10:M10"/>
    <mergeCell ref="B11:D11"/>
    <mergeCell ref="E11:G11"/>
  </mergeCells>
  <printOptions/>
  <pageMargins left="0.7086614173228347" right="0.35433070866141736" top="0.2362204724409449" bottom="0.2755905511811024" header="0.1968503937007874" footer="0.2362204724409449"/>
  <pageSetup fitToHeight="1" fitToWidth="1" horizontalDpi="600" verticalDpi="600" orientation="landscape" paperSize="9" scale="8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1"/>
  <sheetViews>
    <sheetView zoomScale="80" zoomScaleNormal="80" zoomScalePageLayoutView="0" workbookViewId="0" topLeftCell="A5">
      <selection activeCell="A1" sqref="A1:M41"/>
    </sheetView>
  </sheetViews>
  <sheetFormatPr defaultColWidth="9.140625" defaultRowHeight="15"/>
  <cols>
    <col min="1" max="1" width="6.421875" style="0" customWidth="1"/>
    <col min="2" max="2" width="11.8515625" style="0" customWidth="1"/>
    <col min="4" max="4" width="15.28125" style="0" customWidth="1"/>
    <col min="5" max="5" width="11.7109375" style="0" customWidth="1"/>
    <col min="7" max="7" width="15.7109375" style="0" customWidth="1"/>
    <col min="8" max="8" width="11.8515625" style="0" customWidth="1"/>
    <col min="10" max="10" width="14.57421875" style="0" customWidth="1"/>
    <col min="11" max="11" width="11.421875" style="0" customWidth="1"/>
    <col min="13" max="13" width="16.140625" style="0" customWidth="1"/>
  </cols>
  <sheetData>
    <row r="1" spans="1:11" ht="15.75">
      <c r="A1" s="1" t="s">
        <v>0</v>
      </c>
      <c r="H1" s="13"/>
      <c r="J1" s="13" t="s">
        <v>42</v>
      </c>
      <c r="K1" s="13"/>
    </row>
    <row r="2" spans="1:10" ht="11.25" customHeight="1">
      <c r="A2" s="2" t="s">
        <v>1</v>
      </c>
      <c r="J2" s="2" t="s">
        <v>14</v>
      </c>
    </row>
    <row r="3" ht="15.75">
      <c r="A3" s="1" t="s">
        <v>2</v>
      </c>
    </row>
    <row r="4" ht="15.75">
      <c r="G4" s="3" t="s">
        <v>51</v>
      </c>
    </row>
    <row r="5" ht="7.5" customHeight="1"/>
    <row r="6" ht="15.75">
      <c r="G6" s="4" t="s">
        <v>4</v>
      </c>
    </row>
    <row r="7" ht="15.75">
      <c r="G7" s="4" t="s">
        <v>88</v>
      </c>
    </row>
    <row r="8" ht="10.5" customHeight="1">
      <c r="I8" s="4"/>
    </row>
    <row r="9" spans="1:13" ht="15.75" customHeight="1">
      <c r="A9" s="87" t="s">
        <v>7</v>
      </c>
      <c r="B9" s="90" t="s">
        <v>5</v>
      </c>
      <c r="C9" s="91"/>
      <c r="D9" s="91"/>
      <c r="E9" s="91"/>
      <c r="F9" s="91"/>
      <c r="G9" s="92"/>
      <c r="H9" s="90" t="s">
        <v>10</v>
      </c>
      <c r="I9" s="91"/>
      <c r="J9" s="91"/>
      <c r="K9" s="91"/>
      <c r="L9" s="91"/>
      <c r="M9" s="92"/>
    </row>
    <row r="10" spans="1:13" ht="31.5" customHeight="1">
      <c r="A10" s="88"/>
      <c r="B10" s="121" t="s">
        <v>52</v>
      </c>
      <c r="C10" s="122"/>
      <c r="D10" s="123"/>
      <c r="E10" s="121" t="s">
        <v>90</v>
      </c>
      <c r="F10" s="122"/>
      <c r="G10" s="123"/>
      <c r="H10" s="121" t="s">
        <v>52</v>
      </c>
      <c r="I10" s="122"/>
      <c r="J10" s="123"/>
      <c r="K10" s="118" t="s">
        <v>90</v>
      </c>
      <c r="L10" s="119"/>
      <c r="M10" s="120"/>
    </row>
    <row r="11" spans="1:13" ht="15.75" customHeight="1">
      <c r="A11" s="88"/>
      <c r="B11" s="115" t="s">
        <v>39</v>
      </c>
      <c r="C11" s="116"/>
      <c r="D11" s="117"/>
      <c r="E11" s="115" t="s">
        <v>43</v>
      </c>
      <c r="F11" s="116"/>
      <c r="G11" s="117"/>
      <c r="H11" s="115" t="s">
        <v>39</v>
      </c>
      <c r="I11" s="116"/>
      <c r="J11" s="117"/>
      <c r="K11" s="115" t="s">
        <v>43</v>
      </c>
      <c r="L11" s="116"/>
      <c r="M11" s="117"/>
    </row>
    <row r="12" spans="1:13" ht="47.25">
      <c r="A12" s="89"/>
      <c r="B12" s="14" t="s">
        <v>9</v>
      </c>
      <c r="C12" s="7" t="s">
        <v>8</v>
      </c>
      <c r="D12" s="14" t="s">
        <v>12</v>
      </c>
      <c r="E12" s="14" t="s">
        <v>9</v>
      </c>
      <c r="F12" s="7" t="s">
        <v>8</v>
      </c>
      <c r="G12" s="14" t="s">
        <v>12</v>
      </c>
      <c r="H12" s="14" t="s">
        <v>9</v>
      </c>
      <c r="I12" s="7" t="s">
        <v>8</v>
      </c>
      <c r="J12" s="14" t="s">
        <v>12</v>
      </c>
      <c r="K12" s="14" t="s">
        <v>9</v>
      </c>
      <c r="L12" s="7" t="s">
        <v>8</v>
      </c>
      <c r="M12" s="14" t="s">
        <v>12</v>
      </c>
    </row>
    <row r="13" spans="1:13" ht="15.75">
      <c r="A13" s="14">
        <v>1</v>
      </c>
      <c r="B13" s="8">
        <v>2</v>
      </c>
      <c r="C13" s="14">
        <v>3</v>
      </c>
      <c r="D13" s="8">
        <v>4</v>
      </c>
      <c r="E13" s="14">
        <v>5</v>
      </c>
      <c r="F13" s="8">
        <v>6</v>
      </c>
      <c r="G13" s="14">
        <v>7</v>
      </c>
      <c r="H13" s="8">
        <v>8</v>
      </c>
      <c r="I13" s="14">
        <v>9</v>
      </c>
      <c r="J13" s="8">
        <v>10</v>
      </c>
      <c r="K13" s="14">
        <v>11</v>
      </c>
      <c r="L13" s="8">
        <v>12</v>
      </c>
      <c r="M13" s="14">
        <v>13</v>
      </c>
    </row>
    <row r="14" spans="1:13" ht="15.75">
      <c r="A14" s="14">
        <v>0</v>
      </c>
      <c r="B14" s="8">
        <v>1120.74</v>
      </c>
      <c r="C14" s="9"/>
      <c r="D14" s="10"/>
      <c r="E14" s="11">
        <v>1556.87</v>
      </c>
      <c r="F14" s="11"/>
      <c r="G14" s="11"/>
      <c r="H14" s="11">
        <v>822.38</v>
      </c>
      <c r="I14" s="11"/>
      <c r="J14" s="11"/>
      <c r="K14" s="11">
        <v>1663.1</v>
      </c>
      <c r="L14" s="11"/>
      <c r="M14" s="11"/>
    </row>
    <row r="15" spans="1:13" ht="15.75">
      <c r="A15" s="12">
        <v>1</v>
      </c>
      <c r="B15" s="8">
        <v>1120.74</v>
      </c>
      <c r="C15" s="11">
        <f aca="true" t="shared" si="0" ref="C15:C37">B15-B14</f>
        <v>0</v>
      </c>
      <c r="D15" s="11">
        <f>C15*2000</f>
        <v>0</v>
      </c>
      <c r="E15" s="11">
        <v>1556.88</v>
      </c>
      <c r="F15" s="11">
        <f aca="true" t="shared" si="1" ref="F15:F37">E15-E14</f>
        <v>0.010000000000218279</v>
      </c>
      <c r="G15" s="11">
        <f>F15*1000</f>
        <v>10.000000000218279</v>
      </c>
      <c r="H15" s="11">
        <v>822.38</v>
      </c>
      <c r="I15" s="11">
        <f aca="true" t="shared" si="2" ref="I15:I37">H15-H14</f>
        <v>0</v>
      </c>
      <c r="J15" s="11">
        <f>I15*2000</f>
        <v>0</v>
      </c>
      <c r="K15" s="11">
        <v>1663.11</v>
      </c>
      <c r="L15" s="11">
        <f aca="true" t="shared" si="3" ref="L15:L37">K15-K14</f>
        <v>0.009999999999990905</v>
      </c>
      <c r="M15" s="11">
        <f>L15*1000</f>
        <v>9.999999999990905</v>
      </c>
    </row>
    <row r="16" spans="1:13" ht="15.75">
      <c r="A16" s="14">
        <v>2</v>
      </c>
      <c r="B16" s="8">
        <v>1120.74</v>
      </c>
      <c r="C16" s="11">
        <f t="shared" si="0"/>
        <v>0</v>
      </c>
      <c r="D16" s="11">
        <f aca="true" t="shared" si="4" ref="D16:D38">C16*2000</f>
        <v>0</v>
      </c>
      <c r="E16" s="11">
        <v>1556.89</v>
      </c>
      <c r="F16" s="11">
        <f t="shared" si="1"/>
        <v>0.009999999999990905</v>
      </c>
      <c r="G16" s="11">
        <f aca="true" t="shared" si="5" ref="G16:G38">F16*1000</f>
        <v>9.999999999990905</v>
      </c>
      <c r="H16" s="11">
        <v>822.38</v>
      </c>
      <c r="I16" s="11">
        <f t="shared" si="2"/>
        <v>0</v>
      </c>
      <c r="J16" s="11">
        <f aca="true" t="shared" si="6" ref="J16:J38">I16*2000</f>
        <v>0</v>
      </c>
      <c r="K16" s="11">
        <v>1663.12</v>
      </c>
      <c r="L16" s="11">
        <f t="shared" si="3"/>
        <v>0.009999999999990905</v>
      </c>
      <c r="M16" s="11">
        <f aca="true" t="shared" si="7" ref="M16:M38">L16*1000</f>
        <v>9.999999999990905</v>
      </c>
    </row>
    <row r="17" spans="1:13" ht="15.75">
      <c r="A17" s="12">
        <v>3</v>
      </c>
      <c r="B17" s="8">
        <v>1120.74</v>
      </c>
      <c r="C17" s="11">
        <f t="shared" si="0"/>
        <v>0</v>
      </c>
      <c r="D17" s="11">
        <f t="shared" si="4"/>
        <v>0</v>
      </c>
      <c r="E17" s="11">
        <v>1556.9</v>
      </c>
      <c r="F17" s="11">
        <f t="shared" si="1"/>
        <v>0.009999999999990905</v>
      </c>
      <c r="G17" s="11">
        <f t="shared" si="5"/>
        <v>9.999999999990905</v>
      </c>
      <c r="H17" s="11">
        <v>822.38</v>
      </c>
      <c r="I17" s="11">
        <f t="shared" si="2"/>
        <v>0</v>
      </c>
      <c r="J17" s="11">
        <f t="shared" si="6"/>
        <v>0</v>
      </c>
      <c r="K17" s="11">
        <v>1663.13</v>
      </c>
      <c r="L17" s="11">
        <f t="shared" si="3"/>
        <v>0.010000000000218279</v>
      </c>
      <c r="M17" s="11">
        <f t="shared" si="7"/>
        <v>10.000000000218279</v>
      </c>
    </row>
    <row r="18" spans="1:13" ht="15.75">
      <c r="A18" s="14">
        <v>4</v>
      </c>
      <c r="B18" s="8">
        <v>1120.74</v>
      </c>
      <c r="C18" s="11">
        <f t="shared" si="0"/>
        <v>0</v>
      </c>
      <c r="D18" s="11">
        <f t="shared" si="4"/>
        <v>0</v>
      </c>
      <c r="E18" s="11">
        <v>1556.91</v>
      </c>
      <c r="F18" s="11">
        <f t="shared" si="1"/>
        <v>0.009999999999990905</v>
      </c>
      <c r="G18" s="11">
        <f t="shared" si="5"/>
        <v>9.999999999990905</v>
      </c>
      <c r="H18" s="11">
        <v>822.38</v>
      </c>
      <c r="I18" s="11">
        <f t="shared" si="2"/>
        <v>0</v>
      </c>
      <c r="J18" s="11">
        <f t="shared" si="6"/>
        <v>0</v>
      </c>
      <c r="K18" s="11">
        <v>1663.14</v>
      </c>
      <c r="L18" s="11">
        <f t="shared" si="3"/>
        <v>0.009999999999990905</v>
      </c>
      <c r="M18" s="11">
        <f t="shared" si="7"/>
        <v>9.999999999990905</v>
      </c>
    </row>
    <row r="19" spans="1:13" ht="15.75">
      <c r="A19" s="12">
        <v>5</v>
      </c>
      <c r="B19" s="8">
        <v>1120.74</v>
      </c>
      <c r="C19" s="11">
        <f t="shared" si="0"/>
        <v>0</v>
      </c>
      <c r="D19" s="11">
        <f t="shared" si="4"/>
        <v>0</v>
      </c>
      <c r="E19" s="11">
        <v>1556.92</v>
      </c>
      <c r="F19" s="11">
        <f t="shared" si="1"/>
        <v>0.009999999999990905</v>
      </c>
      <c r="G19" s="11">
        <f t="shared" si="5"/>
        <v>9.999999999990905</v>
      </c>
      <c r="H19" s="11">
        <v>822.38</v>
      </c>
      <c r="I19" s="11">
        <f t="shared" si="2"/>
        <v>0</v>
      </c>
      <c r="J19" s="11">
        <f t="shared" si="6"/>
        <v>0</v>
      </c>
      <c r="K19" s="11">
        <v>1663.15</v>
      </c>
      <c r="L19" s="11">
        <f t="shared" si="3"/>
        <v>0.009999999999990905</v>
      </c>
      <c r="M19" s="11">
        <f t="shared" si="7"/>
        <v>9.999999999990905</v>
      </c>
    </row>
    <row r="20" spans="1:13" ht="15.75">
      <c r="A20" s="14">
        <v>6</v>
      </c>
      <c r="B20" s="8">
        <v>1120.74</v>
      </c>
      <c r="C20" s="11">
        <f t="shared" si="0"/>
        <v>0</v>
      </c>
      <c r="D20" s="11">
        <f t="shared" si="4"/>
        <v>0</v>
      </c>
      <c r="E20" s="11">
        <v>1556.93</v>
      </c>
      <c r="F20" s="11">
        <f t="shared" si="1"/>
        <v>0.009999999999990905</v>
      </c>
      <c r="G20" s="11">
        <f t="shared" si="5"/>
        <v>9.999999999990905</v>
      </c>
      <c r="H20" s="11">
        <v>822.38</v>
      </c>
      <c r="I20" s="11">
        <f t="shared" si="2"/>
        <v>0</v>
      </c>
      <c r="J20" s="11">
        <f t="shared" si="6"/>
        <v>0</v>
      </c>
      <c r="K20" s="11">
        <v>1663.16</v>
      </c>
      <c r="L20" s="11">
        <f t="shared" si="3"/>
        <v>0.009999999999990905</v>
      </c>
      <c r="M20" s="11">
        <f t="shared" si="7"/>
        <v>9.999999999990905</v>
      </c>
    </row>
    <row r="21" spans="1:13" ht="15.75">
      <c r="A21" s="12">
        <v>7</v>
      </c>
      <c r="B21" s="8">
        <v>1120.74</v>
      </c>
      <c r="C21" s="11">
        <f t="shared" si="0"/>
        <v>0</v>
      </c>
      <c r="D21" s="11">
        <f t="shared" si="4"/>
        <v>0</v>
      </c>
      <c r="E21" s="11">
        <v>1556.94</v>
      </c>
      <c r="F21" s="11">
        <f t="shared" si="1"/>
        <v>0.009999999999990905</v>
      </c>
      <c r="G21" s="11">
        <f t="shared" si="5"/>
        <v>9.999999999990905</v>
      </c>
      <c r="H21" s="11">
        <v>822.38</v>
      </c>
      <c r="I21" s="11">
        <f t="shared" si="2"/>
        <v>0</v>
      </c>
      <c r="J21" s="11">
        <f t="shared" si="6"/>
        <v>0</v>
      </c>
      <c r="K21" s="11">
        <v>1663.17</v>
      </c>
      <c r="L21" s="11">
        <f t="shared" si="3"/>
        <v>0.009999999999990905</v>
      </c>
      <c r="M21" s="11">
        <f t="shared" si="7"/>
        <v>9.999999999990905</v>
      </c>
    </row>
    <row r="22" spans="1:13" ht="15.75">
      <c r="A22" s="14">
        <v>8</v>
      </c>
      <c r="B22" s="8">
        <v>1120.74</v>
      </c>
      <c r="C22" s="11">
        <f t="shared" si="0"/>
        <v>0</v>
      </c>
      <c r="D22" s="11">
        <f t="shared" si="4"/>
        <v>0</v>
      </c>
      <c r="E22" s="11">
        <v>1556.95</v>
      </c>
      <c r="F22" s="11">
        <f t="shared" si="1"/>
        <v>0.009999999999990905</v>
      </c>
      <c r="G22" s="11">
        <f t="shared" si="5"/>
        <v>9.999999999990905</v>
      </c>
      <c r="H22" s="11">
        <v>822.38</v>
      </c>
      <c r="I22" s="11">
        <f t="shared" si="2"/>
        <v>0</v>
      </c>
      <c r="J22" s="11">
        <f t="shared" si="6"/>
        <v>0</v>
      </c>
      <c r="K22" s="11">
        <v>1663.18</v>
      </c>
      <c r="L22" s="11">
        <f t="shared" si="3"/>
        <v>0.009999999999990905</v>
      </c>
      <c r="M22" s="11">
        <f t="shared" si="7"/>
        <v>9.999999999990905</v>
      </c>
    </row>
    <row r="23" spans="1:13" ht="15.75">
      <c r="A23" s="12">
        <v>9</v>
      </c>
      <c r="B23" s="8">
        <v>1120.74</v>
      </c>
      <c r="C23" s="11">
        <f t="shared" si="0"/>
        <v>0</v>
      </c>
      <c r="D23" s="11">
        <f t="shared" si="4"/>
        <v>0</v>
      </c>
      <c r="E23" s="11">
        <v>1556.98</v>
      </c>
      <c r="F23" s="11">
        <f t="shared" si="1"/>
        <v>0.029999999999972715</v>
      </c>
      <c r="G23" s="11">
        <f t="shared" si="5"/>
        <v>29.999999999972715</v>
      </c>
      <c r="H23" s="11">
        <v>822.38</v>
      </c>
      <c r="I23" s="11">
        <f t="shared" si="2"/>
        <v>0</v>
      </c>
      <c r="J23" s="11">
        <f t="shared" si="6"/>
        <v>0</v>
      </c>
      <c r="K23" s="11">
        <v>1663.21</v>
      </c>
      <c r="L23" s="11">
        <f t="shared" si="3"/>
        <v>0.029999999999972715</v>
      </c>
      <c r="M23" s="11">
        <f t="shared" si="7"/>
        <v>29.999999999972715</v>
      </c>
    </row>
    <row r="24" spans="1:13" ht="15.75">
      <c r="A24" s="14">
        <v>10</v>
      </c>
      <c r="B24" s="8">
        <v>1120.74</v>
      </c>
      <c r="C24" s="11">
        <f t="shared" si="0"/>
        <v>0</v>
      </c>
      <c r="D24" s="11">
        <f t="shared" si="4"/>
        <v>0</v>
      </c>
      <c r="E24" s="11">
        <v>1557.01</v>
      </c>
      <c r="F24" s="11">
        <f t="shared" si="1"/>
        <v>0.029999999999972715</v>
      </c>
      <c r="G24" s="11">
        <f t="shared" si="5"/>
        <v>29.999999999972715</v>
      </c>
      <c r="H24" s="11">
        <v>822.38</v>
      </c>
      <c r="I24" s="11">
        <f t="shared" si="2"/>
        <v>0</v>
      </c>
      <c r="J24" s="11">
        <f t="shared" si="6"/>
        <v>0</v>
      </c>
      <c r="K24" s="11">
        <v>1663.24</v>
      </c>
      <c r="L24" s="11">
        <f t="shared" si="3"/>
        <v>0.029999999999972715</v>
      </c>
      <c r="M24" s="11">
        <f t="shared" si="7"/>
        <v>29.999999999972715</v>
      </c>
    </row>
    <row r="25" spans="1:13" ht="15.75">
      <c r="A25" s="12">
        <v>11</v>
      </c>
      <c r="B25" s="8">
        <v>1120.74</v>
      </c>
      <c r="C25" s="11">
        <f t="shared" si="0"/>
        <v>0</v>
      </c>
      <c r="D25" s="11">
        <f t="shared" si="4"/>
        <v>0</v>
      </c>
      <c r="E25" s="11">
        <v>1557.04</v>
      </c>
      <c r="F25" s="11">
        <f t="shared" si="1"/>
        <v>0.029999999999972715</v>
      </c>
      <c r="G25" s="11">
        <f t="shared" si="5"/>
        <v>29.999999999972715</v>
      </c>
      <c r="H25" s="11">
        <v>822.38</v>
      </c>
      <c r="I25" s="11">
        <f t="shared" si="2"/>
        <v>0</v>
      </c>
      <c r="J25" s="11">
        <f t="shared" si="6"/>
        <v>0</v>
      </c>
      <c r="K25" s="11">
        <v>1663.27</v>
      </c>
      <c r="L25" s="11">
        <f t="shared" si="3"/>
        <v>0.029999999999972715</v>
      </c>
      <c r="M25" s="11">
        <f t="shared" si="7"/>
        <v>29.999999999972715</v>
      </c>
    </row>
    <row r="26" spans="1:13" ht="15.75">
      <c r="A26" s="14">
        <v>12</v>
      </c>
      <c r="B26" s="8">
        <v>1120.74</v>
      </c>
      <c r="C26" s="11">
        <f t="shared" si="0"/>
        <v>0</v>
      </c>
      <c r="D26" s="11">
        <f t="shared" si="4"/>
        <v>0</v>
      </c>
      <c r="E26" s="11">
        <v>1557.06</v>
      </c>
      <c r="F26" s="11">
        <f t="shared" si="1"/>
        <v>0.01999999999998181</v>
      </c>
      <c r="G26" s="11">
        <f t="shared" si="5"/>
        <v>19.99999999998181</v>
      </c>
      <c r="H26" s="11">
        <v>822.38</v>
      </c>
      <c r="I26" s="11">
        <f t="shared" si="2"/>
        <v>0</v>
      </c>
      <c r="J26" s="11">
        <f t="shared" si="6"/>
        <v>0</v>
      </c>
      <c r="K26" s="11">
        <v>1663.29</v>
      </c>
      <c r="L26" s="11">
        <f t="shared" si="3"/>
        <v>0.01999999999998181</v>
      </c>
      <c r="M26" s="11">
        <f t="shared" si="7"/>
        <v>19.99999999998181</v>
      </c>
    </row>
    <row r="27" spans="1:13" ht="15.75">
      <c r="A27" s="12">
        <v>13</v>
      </c>
      <c r="B27" s="8">
        <v>1120.74</v>
      </c>
      <c r="C27" s="11">
        <f t="shared" si="0"/>
        <v>0</v>
      </c>
      <c r="D27" s="11">
        <f t="shared" si="4"/>
        <v>0</v>
      </c>
      <c r="E27" s="11">
        <v>1557.08</v>
      </c>
      <c r="F27" s="11">
        <f t="shared" si="1"/>
        <v>0.01999999999998181</v>
      </c>
      <c r="G27" s="11">
        <f t="shared" si="5"/>
        <v>19.99999999998181</v>
      </c>
      <c r="H27" s="11">
        <v>822.38</v>
      </c>
      <c r="I27" s="11">
        <f t="shared" si="2"/>
        <v>0</v>
      </c>
      <c r="J27" s="11">
        <f t="shared" si="6"/>
        <v>0</v>
      </c>
      <c r="K27" s="11">
        <v>1663.31</v>
      </c>
      <c r="L27" s="11">
        <f t="shared" si="3"/>
        <v>0.01999999999998181</v>
      </c>
      <c r="M27" s="11">
        <f t="shared" si="7"/>
        <v>19.99999999998181</v>
      </c>
    </row>
    <row r="28" spans="1:13" ht="15.75">
      <c r="A28" s="14">
        <v>14</v>
      </c>
      <c r="B28" s="8">
        <v>1120.74</v>
      </c>
      <c r="C28" s="11">
        <f t="shared" si="0"/>
        <v>0</v>
      </c>
      <c r="D28" s="11">
        <f t="shared" si="4"/>
        <v>0</v>
      </c>
      <c r="E28" s="11">
        <v>1557.1</v>
      </c>
      <c r="F28" s="11">
        <f t="shared" si="1"/>
        <v>0.01999999999998181</v>
      </c>
      <c r="G28" s="11">
        <f t="shared" si="5"/>
        <v>19.99999999998181</v>
      </c>
      <c r="H28" s="11">
        <v>822.38</v>
      </c>
      <c r="I28" s="11">
        <f t="shared" si="2"/>
        <v>0</v>
      </c>
      <c r="J28" s="11">
        <f t="shared" si="6"/>
        <v>0</v>
      </c>
      <c r="K28" s="11">
        <v>1663.34</v>
      </c>
      <c r="L28" s="11">
        <f t="shared" si="3"/>
        <v>0.029999999999972715</v>
      </c>
      <c r="M28" s="11">
        <f t="shared" si="7"/>
        <v>29.999999999972715</v>
      </c>
    </row>
    <row r="29" spans="1:13" ht="15.75">
      <c r="A29" s="12">
        <v>15</v>
      </c>
      <c r="B29" s="8">
        <v>1120.74</v>
      </c>
      <c r="C29" s="11">
        <f t="shared" si="0"/>
        <v>0</v>
      </c>
      <c r="D29" s="11">
        <f t="shared" si="4"/>
        <v>0</v>
      </c>
      <c r="E29" s="11">
        <v>1557.13</v>
      </c>
      <c r="F29" s="11">
        <f t="shared" si="1"/>
        <v>0.03000000000020009</v>
      </c>
      <c r="G29" s="11">
        <f t="shared" si="5"/>
        <v>30.00000000020009</v>
      </c>
      <c r="H29" s="11">
        <v>822.38</v>
      </c>
      <c r="I29" s="11">
        <f t="shared" si="2"/>
        <v>0</v>
      </c>
      <c r="J29" s="11">
        <f t="shared" si="6"/>
        <v>0</v>
      </c>
      <c r="K29" s="11">
        <v>1663.36</v>
      </c>
      <c r="L29" s="11">
        <f t="shared" si="3"/>
        <v>0.01999999999998181</v>
      </c>
      <c r="M29" s="11">
        <f t="shared" si="7"/>
        <v>19.99999999998181</v>
      </c>
    </row>
    <row r="30" spans="1:13" ht="15.75">
      <c r="A30" s="14">
        <v>16</v>
      </c>
      <c r="B30" s="8">
        <v>1120.74</v>
      </c>
      <c r="C30" s="11">
        <f t="shared" si="0"/>
        <v>0</v>
      </c>
      <c r="D30" s="11">
        <f t="shared" si="4"/>
        <v>0</v>
      </c>
      <c r="E30" s="11">
        <v>1557.14</v>
      </c>
      <c r="F30" s="11">
        <f t="shared" si="1"/>
        <v>0.009999999999990905</v>
      </c>
      <c r="G30" s="11">
        <f t="shared" si="5"/>
        <v>9.999999999990905</v>
      </c>
      <c r="H30" s="11">
        <v>822.38</v>
      </c>
      <c r="I30" s="11">
        <f t="shared" si="2"/>
        <v>0</v>
      </c>
      <c r="J30" s="11">
        <f t="shared" si="6"/>
        <v>0</v>
      </c>
      <c r="K30" s="11">
        <v>1663.37</v>
      </c>
      <c r="L30" s="11">
        <f t="shared" si="3"/>
        <v>0.009999999999990905</v>
      </c>
      <c r="M30" s="11">
        <f t="shared" si="7"/>
        <v>9.999999999990905</v>
      </c>
    </row>
    <row r="31" spans="1:13" ht="15.75">
      <c r="A31" s="12">
        <v>17</v>
      </c>
      <c r="B31" s="8">
        <v>1120.74</v>
      </c>
      <c r="C31" s="11">
        <f t="shared" si="0"/>
        <v>0</v>
      </c>
      <c r="D31" s="11">
        <f t="shared" si="4"/>
        <v>0</v>
      </c>
      <c r="E31" s="11">
        <v>1557.15</v>
      </c>
      <c r="F31" s="11">
        <f t="shared" si="1"/>
        <v>0.009999999999990905</v>
      </c>
      <c r="G31" s="11">
        <f t="shared" si="5"/>
        <v>9.999999999990905</v>
      </c>
      <c r="H31" s="11">
        <v>822.38</v>
      </c>
      <c r="I31" s="11">
        <f t="shared" si="2"/>
        <v>0</v>
      </c>
      <c r="J31" s="11">
        <f t="shared" si="6"/>
        <v>0</v>
      </c>
      <c r="K31" s="11">
        <v>1663.37</v>
      </c>
      <c r="L31" s="11">
        <f t="shared" si="3"/>
        <v>0</v>
      </c>
      <c r="M31" s="11">
        <f t="shared" si="7"/>
        <v>0</v>
      </c>
    </row>
    <row r="32" spans="1:13" ht="15.75">
      <c r="A32" s="14">
        <v>18</v>
      </c>
      <c r="B32" s="8">
        <v>1120.74</v>
      </c>
      <c r="C32" s="11">
        <f t="shared" si="0"/>
        <v>0</v>
      </c>
      <c r="D32" s="11">
        <f t="shared" si="4"/>
        <v>0</v>
      </c>
      <c r="E32" s="11">
        <v>1557.16</v>
      </c>
      <c r="F32" s="11">
        <f t="shared" si="1"/>
        <v>0.009999999999990905</v>
      </c>
      <c r="G32" s="11">
        <f t="shared" si="5"/>
        <v>9.999999999990905</v>
      </c>
      <c r="H32" s="11">
        <v>822.38</v>
      </c>
      <c r="I32" s="11">
        <f t="shared" si="2"/>
        <v>0</v>
      </c>
      <c r="J32" s="11">
        <f t="shared" si="6"/>
        <v>0</v>
      </c>
      <c r="K32" s="11">
        <v>1663.38</v>
      </c>
      <c r="L32" s="11">
        <f t="shared" si="3"/>
        <v>0.010000000000218279</v>
      </c>
      <c r="M32" s="11">
        <f t="shared" si="7"/>
        <v>10.000000000218279</v>
      </c>
    </row>
    <row r="33" spans="1:13" ht="15.75">
      <c r="A33" s="12">
        <v>19</v>
      </c>
      <c r="B33" s="8">
        <v>1120.74</v>
      </c>
      <c r="C33" s="11">
        <f t="shared" si="0"/>
        <v>0</v>
      </c>
      <c r="D33" s="11">
        <f t="shared" si="4"/>
        <v>0</v>
      </c>
      <c r="E33" s="11">
        <v>1557.17</v>
      </c>
      <c r="F33" s="11">
        <f t="shared" si="1"/>
        <v>0.009999999999990905</v>
      </c>
      <c r="G33" s="11">
        <f t="shared" si="5"/>
        <v>9.999999999990905</v>
      </c>
      <c r="H33" s="11">
        <v>822.38</v>
      </c>
      <c r="I33" s="11">
        <f t="shared" si="2"/>
        <v>0</v>
      </c>
      <c r="J33" s="11">
        <f t="shared" si="6"/>
        <v>0</v>
      </c>
      <c r="K33" s="11">
        <v>1663.38</v>
      </c>
      <c r="L33" s="11">
        <f t="shared" si="3"/>
        <v>0</v>
      </c>
      <c r="M33" s="11">
        <f t="shared" si="7"/>
        <v>0</v>
      </c>
    </row>
    <row r="34" spans="1:13" ht="15.75">
      <c r="A34" s="14">
        <v>20</v>
      </c>
      <c r="B34" s="8">
        <v>1120.74</v>
      </c>
      <c r="C34" s="11">
        <f t="shared" si="0"/>
        <v>0</v>
      </c>
      <c r="D34" s="11">
        <f t="shared" si="4"/>
        <v>0</v>
      </c>
      <c r="E34" s="11">
        <v>1557.18</v>
      </c>
      <c r="F34" s="11">
        <f t="shared" si="1"/>
        <v>0.009999999999990905</v>
      </c>
      <c r="G34" s="11">
        <f t="shared" si="5"/>
        <v>9.999999999990905</v>
      </c>
      <c r="H34" s="11">
        <v>822.38</v>
      </c>
      <c r="I34" s="11">
        <f t="shared" si="2"/>
        <v>0</v>
      </c>
      <c r="J34" s="11">
        <f t="shared" si="6"/>
        <v>0</v>
      </c>
      <c r="K34" s="11">
        <v>1663.39</v>
      </c>
      <c r="L34" s="11">
        <f t="shared" si="3"/>
        <v>0.009999999999990905</v>
      </c>
      <c r="M34" s="11">
        <f t="shared" si="7"/>
        <v>9.999999999990905</v>
      </c>
    </row>
    <row r="35" spans="1:13" ht="15.75">
      <c r="A35" s="12">
        <v>21</v>
      </c>
      <c r="B35" s="8">
        <v>1120.74</v>
      </c>
      <c r="C35" s="11">
        <f t="shared" si="0"/>
        <v>0</v>
      </c>
      <c r="D35" s="11">
        <f t="shared" si="4"/>
        <v>0</v>
      </c>
      <c r="E35" s="11">
        <v>1557.19</v>
      </c>
      <c r="F35" s="11">
        <f t="shared" si="1"/>
        <v>0.009999999999990905</v>
      </c>
      <c r="G35" s="11">
        <f t="shared" si="5"/>
        <v>9.999999999990905</v>
      </c>
      <c r="H35" s="11">
        <v>822.38</v>
      </c>
      <c r="I35" s="11">
        <f t="shared" si="2"/>
        <v>0</v>
      </c>
      <c r="J35" s="11">
        <f t="shared" si="6"/>
        <v>0</v>
      </c>
      <c r="K35" s="11">
        <v>1663.39</v>
      </c>
      <c r="L35" s="11">
        <f t="shared" si="3"/>
        <v>0</v>
      </c>
      <c r="M35" s="11">
        <f t="shared" si="7"/>
        <v>0</v>
      </c>
    </row>
    <row r="36" spans="1:13" ht="15.75">
      <c r="A36" s="14">
        <v>22</v>
      </c>
      <c r="B36" s="8">
        <v>1120.74</v>
      </c>
      <c r="C36" s="11">
        <f t="shared" si="0"/>
        <v>0</v>
      </c>
      <c r="D36" s="11">
        <f t="shared" si="4"/>
        <v>0</v>
      </c>
      <c r="E36" s="11">
        <v>1557.2</v>
      </c>
      <c r="F36" s="11">
        <f t="shared" si="1"/>
        <v>0.009999999999990905</v>
      </c>
      <c r="G36" s="11">
        <f t="shared" si="5"/>
        <v>9.999999999990905</v>
      </c>
      <c r="H36" s="11">
        <v>822.38</v>
      </c>
      <c r="I36" s="11">
        <f t="shared" si="2"/>
        <v>0</v>
      </c>
      <c r="J36" s="11">
        <f t="shared" si="6"/>
        <v>0</v>
      </c>
      <c r="K36" s="11">
        <v>1663.4</v>
      </c>
      <c r="L36" s="11">
        <f t="shared" si="3"/>
        <v>0.009999999999990905</v>
      </c>
      <c r="M36" s="11">
        <f t="shared" si="7"/>
        <v>9.999999999990905</v>
      </c>
    </row>
    <row r="37" spans="1:13" ht="15.75">
      <c r="A37" s="12">
        <v>23</v>
      </c>
      <c r="B37" s="8">
        <v>1120.74</v>
      </c>
      <c r="C37" s="11">
        <f t="shared" si="0"/>
        <v>0</v>
      </c>
      <c r="D37" s="11">
        <f t="shared" si="4"/>
        <v>0</v>
      </c>
      <c r="E37" s="11">
        <v>1557.21</v>
      </c>
      <c r="F37" s="11">
        <f t="shared" si="1"/>
        <v>0.009999999999990905</v>
      </c>
      <c r="G37" s="11">
        <f t="shared" si="5"/>
        <v>9.999999999990905</v>
      </c>
      <c r="H37" s="11">
        <v>822.38</v>
      </c>
      <c r="I37" s="11">
        <f t="shared" si="2"/>
        <v>0</v>
      </c>
      <c r="J37" s="11">
        <f t="shared" si="6"/>
        <v>0</v>
      </c>
      <c r="K37" s="11">
        <v>1663.4</v>
      </c>
      <c r="L37" s="11">
        <f t="shared" si="3"/>
        <v>0</v>
      </c>
      <c r="M37" s="11">
        <f t="shared" si="7"/>
        <v>0</v>
      </c>
    </row>
    <row r="38" spans="1:13" ht="15.75">
      <c r="A38" s="14">
        <v>24</v>
      </c>
      <c r="B38" s="8">
        <v>1120.74</v>
      </c>
      <c r="C38" s="11">
        <f>B38-B37</f>
        <v>0</v>
      </c>
      <c r="D38" s="11">
        <f t="shared" si="4"/>
        <v>0</v>
      </c>
      <c r="E38" s="11">
        <v>1557.22</v>
      </c>
      <c r="F38" s="11">
        <f>E38-E37</f>
        <v>0.009999999999990905</v>
      </c>
      <c r="G38" s="11">
        <f t="shared" si="5"/>
        <v>9.999999999990905</v>
      </c>
      <c r="H38" s="11">
        <v>822.38</v>
      </c>
      <c r="I38" s="11">
        <f>H38-H37</f>
        <v>0</v>
      </c>
      <c r="J38" s="11">
        <f t="shared" si="6"/>
        <v>0</v>
      </c>
      <c r="K38" s="11">
        <v>1663.4</v>
      </c>
      <c r="L38" s="11">
        <f>K38-K37</f>
        <v>0</v>
      </c>
      <c r="M38" s="11">
        <f t="shared" si="7"/>
        <v>0</v>
      </c>
    </row>
    <row r="39" spans="1:13" ht="15">
      <c r="A39" s="12" t="s">
        <v>11</v>
      </c>
      <c r="B39" s="11"/>
      <c r="C39" s="11"/>
      <c r="D39" s="11">
        <f>SUM(D15:D38)</f>
        <v>0</v>
      </c>
      <c r="E39" s="11"/>
      <c r="F39" s="11"/>
      <c r="G39" s="11">
        <f>SUM(G15:G38)</f>
        <v>350.0000000001364</v>
      </c>
      <c r="H39" s="11"/>
      <c r="I39" s="11"/>
      <c r="J39" s="11">
        <f>SUM(J15:J38)</f>
        <v>0</v>
      </c>
      <c r="K39" s="11"/>
      <c r="L39" s="11"/>
      <c r="M39" s="11">
        <f>SUM(M15:M38)</f>
        <v>300.0000000001819</v>
      </c>
    </row>
    <row r="40" ht="25.5" customHeight="1"/>
    <row r="41" spans="2:9" ht="40.5" customHeight="1">
      <c r="B41" s="5" t="s">
        <v>16</v>
      </c>
      <c r="I41" t="s">
        <v>15</v>
      </c>
    </row>
  </sheetData>
  <sheetProtection/>
  <mergeCells count="11">
    <mergeCell ref="H11:J11"/>
    <mergeCell ref="K11:M11"/>
    <mergeCell ref="A9:A12"/>
    <mergeCell ref="B9:G9"/>
    <mergeCell ref="H9:M9"/>
    <mergeCell ref="B10:D10"/>
    <mergeCell ref="E10:G10"/>
    <mergeCell ref="H10:J10"/>
    <mergeCell ref="K10:M10"/>
    <mergeCell ref="B11:D11"/>
    <mergeCell ref="E11:G11"/>
  </mergeCells>
  <printOptions/>
  <pageMargins left="0.7086614173228347" right="0.37" top="0.23" bottom="0.28" header="0.2" footer="0.24"/>
  <pageSetup fitToHeight="1" fitToWidth="1" horizontalDpi="600" verticalDpi="600" orientation="landscape" paperSize="9" scale="8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1"/>
  <sheetViews>
    <sheetView zoomScale="80" zoomScaleNormal="80" zoomScalePageLayoutView="0" workbookViewId="0" topLeftCell="A5">
      <selection activeCell="A1" sqref="A1:M41"/>
    </sheetView>
  </sheetViews>
  <sheetFormatPr defaultColWidth="9.140625" defaultRowHeight="15"/>
  <cols>
    <col min="1" max="1" width="6.421875" style="0" customWidth="1"/>
    <col min="2" max="2" width="11.8515625" style="0" customWidth="1"/>
    <col min="4" max="4" width="15.28125" style="0" customWidth="1"/>
    <col min="5" max="5" width="11.28125" style="0" customWidth="1"/>
    <col min="7" max="7" width="15.7109375" style="0" customWidth="1"/>
    <col min="8" max="8" width="11.28125" style="0" customWidth="1"/>
    <col min="10" max="10" width="14.57421875" style="0" customWidth="1"/>
    <col min="11" max="11" width="11.00390625" style="0" customWidth="1"/>
    <col min="13" max="13" width="16.140625" style="0" customWidth="1"/>
  </cols>
  <sheetData>
    <row r="1" spans="1:11" ht="15.75">
      <c r="A1" s="1" t="s">
        <v>0</v>
      </c>
      <c r="H1" s="13"/>
      <c r="J1" s="13" t="s">
        <v>42</v>
      </c>
      <c r="K1" s="13"/>
    </row>
    <row r="2" spans="1:10" ht="11.25" customHeight="1">
      <c r="A2" s="2" t="s">
        <v>1</v>
      </c>
      <c r="J2" s="2" t="s">
        <v>14</v>
      </c>
    </row>
    <row r="3" ht="15.75">
      <c r="A3" s="1" t="s">
        <v>2</v>
      </c>
    </row>
    <row r="4" ht="15.75">
      <c r="G4" s="3" t="s">
        <v>51</v>
      </c>
    </row>
    <row r="5" ht="7.5" customHeight="1"/>
    <row r="6" ht="15.75">
      <c r="G6" s="4" t="s">
        <v>4</v>
      </c>
    </row>
    <row r="7" ht="15.75">
      <c r="G7" s="4" t="s">
        <v>84</v>
      </c>
    </row>
    <row r="8" ht="10.5" customHeight="1">
      <c r="I8" s="4"/>
    </row>
    <row r="9" spans="1:13" ht="15.75" customHeight="1">
      <c r="A9" s="87" t="s">
        <v>7</v>
      </c>
      <c r="B9" s="90" t="s">
        <v>5</v>
      </c>
      <c r="C9" s="91"/>
      <c r="D9" s="91"/>
      <c r="E9" s="91"/>
      <c r="F9" s="91"/>
      <c r="G9" s="92"/>
      <c r="H9" s="90" t="s">
        <v>10</v>
      </c>
      <c r="I9" s="91"/>
      <c r="J9" s="91"/>
      <c r="K9" s="91"/>
      <c r="L9" s="91"/>
      <c r="M9" s="92"/>
    </row>
    <row r="10" spans="1:13" ht="31.5" customHeight="1">
      <c r="A10" s="88"/>
      <c r="B10" s="118" t="s">
        <v>44</v>
      </c>
      <c r="C10" s="119"/>
      <c r="D10" s="120"/>
      <c r="E10" s="118" t="s">
        <v>45</v>
      </c>
      <c r="F10" s="119"/>
      <c r="G10" s="120"/>
      <c r="H10" s="118" t="s">
        <v>44</v>
      </c>
      <c r="I10" s="119"/>
      <c r="J10" s="120"/>
      <c r="K10" s="118" t="s">
        <v>45</v>
      </c>
      <c r="L10" s="119"/>
      <c r="M10" s="120"/>
    </row>
    <row r="11" spans="1:13" ht="15.75" customHeight="1">
      <c r="A11" s="88"/>
      <c r="B11" s="115" t="s">
        <v>28</v>
      </c>
      <c r="C11" s="116"/>
      <c r="D11" s="117"/>
      <c r="E11" s="115" t="s">
        <v>41</v>
      </c>
      <c r="F11" s="116"/>
      <c r="G11" s="117"/>
      <c r="H11" s="115" t="s">
        <v>28</v>
      </c>
      <c r="I11" s="116"/>
      <c r="J11" s="117"/>
      <c r="K11" s="115" t="s">
        <v>41</v>
      </c>
      <c r="L11" s="116"/>
      <c r="M11" s="117"/>
    </row>
    <row r="12" spans="1:13" ht="47.25">
      <c r="A12" s="89"/>
      <c r="B12" s="14" t="s">
        <v>9</v>
      </c>
      <c r="C12" s="7" t="s">
        <v>8</v>
      </c>
      <c r="D12" s="14" t="s">
        <v>12</v>
      </c>
      <c r="E12" s="14" t="s">
        <v>9</v>
      </c>
      <c r="F12" s="7" t="s">
        <v>8</v>
      </c>
      <c r="G12" s="14" t="s">
        <v>12</v>
      </c>
      <c r="H12" s="14" t="s">
        <v>9</v>
      </c>
      <c r="I12" s="7" t="s">
        <v>8</v>
      </c>
      <c r="J12" s="14" t="s">
        <v>12</v>
      </c>
      <c r="K12" s="14" t="s">
        <v>9</v>
      </c>
      <c r="L12" s="7" t="s">
        <v>8</v>
      </c>
      <c r="M12" s="14" t="s">
        <v>12</v>
      </c>
    </row>
    <row r="13" spans="1:13" ht="15.75">
      <c r="A13" s="14">
        <v>1</v>
      </c>
      <c r="B13" s="8">
        <v>2</v>
      </c>
      <c r="C13" s="14">
        <v>3</v>
      </c>
      <c r="D13" s="8">
        <v>4</v>
      </c>
      <c r="E13" s="14">
        <v>5</v>
      </c>
      <c r="F13" s="8">
        <v>6</v>
      </c>
      <c r="G13" s="14">
        <v>7</v>
      </c>
      <c r="H13" s="8">
        <v>8</v>
      </c>
      <c r="I13" s="14">
        <v>9</v>
      </c>
      <c r="J13" s="8">
        <v>10</v>
      </c>
      <c r="K13" s="14">
        <v>11</v>
      </c>
      <c r="L13" s="8">
        <v>12</v>
      </c>
      <c r="M13" s="14">
        <v>13</v>
      </c>
    </row>
    <row r="14" spans="1:13" ht="15.75">
      <c r="A14" s="14">
        <v>0</v>
      </c>
      <c r="B14" s="21">
        <v>2398.38</v>
      </c>
      <c r="C14" s="9"/>
      <c r="D14" s="10"/>
      <c r="E14" s="11">
        <v>3377.99</v>
      </c>
      <c r="F14" s="11"/>
      <c r="G14" s="11"/>
      <c r="H14" s="22">
        <v>1195.95</v>
      </c>
      <c r="I14" s="11"/>
      <c r="J14" s="11"/>
      <c r="K14" s="11">
        <v>2627.8</v>
      </c>
      <c r="L14" s="11"/>
      <c r="M14" s="11"/>
    </row>
    <row r="15" spans="1:13" ht="15">
      <c r="A15" s="12">
        <v>1</v>
      </c>
      <c r="B15" s="11">
        <v>2398.54</v>
      </c>
      <c r="C15" s="11">
        <f aca="true" t="shared" si="0" ref="C15:C37">B15-B14</f>
        <v>0.15999999999985448</v>
      </c>
      <c r="D15" s="11">
        <f>C15*600</f>
        <v>95.99999999991269</v>
      </c>
      <c r="E15" s="11">
        <v>3378.01</v>
      </c>
      <c r="F15" s="11">
        <f aca="true" t="shared" si="1" ref="F15:F37">E15-E14</f>
        <v>0.020000000000436557</v>
      </c>
      <c r="G15" s="11">
        <f>F15*1500</f>
        <v>30.000000000654836</v>
      </c>
      <c r="H15" s="11">
        <v>1196.09</v>
      </c>
      <c r="I15" s="11">
        <f aca="true" t="shared" si="2" ref="I15:I37">H15-H14</f>
        <v>0.13999999999987267</v>
      </c>
      <c r="J15" s="11">
        <f>I15*600</f>
        <v>83.9999999999236</v>
      </c>
      <c r="K15" s="11">
        <v>2627.83</v>
      </c>
      <c r="L15" s="11">
        <f aca="true" t="shared" si="3" ref="L15:L37">K15-K14</f>
        <v>0.02999999999974534</v>
      </c>
      <c r="M15" s="11">
        <f>L15*1500</f>
        <v>44.99999999961801</v>
      </c>
    </row>
    <row r="16" spans="1:13" ht="15.75">
      <c r="A16" s="14">
        <v>2</v>
      </c>
      <c r="B16" s="11">
        <v>2398.7</v>
      </c>
      <c r="C16" s="11">
        <f t="shared" si="0"/>
        <v>0.15999999999985448</v>
      </c>
      <c r="D16" s="11">
        <f aca="true" t="shared" si="4" ref="D16:D38">C16*600</f>
        <v>95.99999999991269</v>
      </c>
      <c r="E16" s="11">
        <v>3378.07</v>
      </c>
      <c r="F16" s="11">
        <f t="shared" si="1"/>
        <v>0.05999999999994543</v>
      </c>
      <c r="G16" s="11">
        <f aca="true" t="shared" si="5" ref="G16:G38">F16*1500</f>
        <v>89.99999999991815</v>
      </c>
      <c r="H16" s="11">
        <v>1196.23</v>
      </c>
      <c r="I16" s="11">
        <f t="shared" si="2"/>
        <v>0.14000000000010004</v>
      </c>
      <c r="J16" s="11">
        <f aca="true" t="shared" si="6" ref="J16:J38">I16*600</f>
        <v>84.00000000006003</v>
      </c>
      <c r="K16" s="11">
        <v>2627.85</v>
      </c>
      <c r="L16" s="11">
        <f t="shared" si="3"/>
        <v>0.01999999999998181</v>
      </c>
      <c r="M16" s="11">
        <f aca="true" t="shared" si="7" ref="M16:M38">L16*1500</f>
        <v>29.999999999972715</v>
      </c>
    </row>
    <row r="17" spans="1:13" ht="15">
      <c r="A17" s="12">
        <v>3</v>
      </c>
      <c r="B17" s="11">
        <v>2398.86</v>
      </c>
      <c r="C17" s="11">
        <f t="shared" si="0"/>
        <v>0.16000000000030923</v>
      </c>
      <c r="D17" s="11">
        <f t="shared" si="4"/>
        <v>96.00000000018554</v>
      </c>
      <c r="E17" s="11">
        <v>3378.13</v>
      </c>
      <c r="F17" s="11">
        <f t="shared" si="1"/>
        <v>0.05999999999994543</v>
      </c>
      <c r="G17" s="11">
        <f t="shared" si="5"/>
        <v>89.99999999991815</v>
      </c>
      <c r="H17" s="11">
        <v>1196.37</v>
      </c>
      <c r="I17" s="11">
        <f t="shared" si="2"/>
        <v>0.13999999999987267</v>
      </c>
      <c r="J17" s="11">
        <f t="shared" si="6"/>
        <v>83.9999999999236</v>
      </c>
      <c r="K17" s="11">
        <v>2627.88</v>
      </c>
      <c r="L17" s="11">
        <f t="shared" si="3"/>
        <v>0.03000000000020009</v>
      </c>
      <c r="M17" s="11">
        <f t="shared" si="7"/>
        <v>45.00000000030013</v>
      </c>
    </row>
    <row r="18" spans="1:13" ht="15.75">
      <c r="A18" s="14">
        <v>4</v>
      </c>
      <c r="B18" s="11">
        <v>2399.02</v>
      </c>
      <c r="C18" s="11">
        <f t="shared" si="0"/>
        <v>0.15999999999985448</v>
      </c>
      <c r="D18" s="11">
        <f t="shared" si="4"/>
        <v>95.99999999991269</v>
      </c>
      <c r="E18" s="11">
        <v>3378.19</v>
      </c>
      <c r="F18" s="11">
        <f t="shared" si="1"/>
        <v>0.05999999999994543</v>
      </c>
      <c r="G18" s="11">
        <f t="shared" si="5"/>
        <v>89.99999999991815</v>
      </c>
      <c r="H18" s="11">
        <v>1196.51</v>
      </c>
      <c r="I18" s="11">
        <f t="shared" si="2"/>
        <v>0.14000000000010004</v>
      </c>
      <c r="J18" s="11">
        <f t="shared" si="6"/>
        <v>84.00000000006003</v>
      </c>
      <c r="K18" s="11">
        <v>2627.9</v>
      </c>
      <c r="L18" s="11">
        <f t="shared" si="3"/>
        <v>0.01999999999998181</v>
      </c>
      <c r="M18" s="11">
        <f t="shared" si="7"/>
        <v>29.999999999972715</v>
      </c>
    </row>
    <row r="19" spans="1:13" ht="15">
      <c r="A19" s="12">
        <v>5</v>
      </c>
      <c r="B19" s="11">
        <v>2399.19</v>
      </c>
      <c r="C19" s="11">
        <f t="shared" si="0"/>
        <v>0.17000000000007276</v>
      </c>
      <c r="D19" s="11">
        <f t="shared" si="4"/>
        <v>102.00000000004366</v>
      </c>
      <c r="E19" s="11">
        <v>3378.25</v>
      </c>
      <c r="F19" s="11">
        <f t="shared" si="1"/>
        <v>0.05999999999994543</v>
      </c>
      <c r="G19" s="11">
        <f t="shared" si="5"/>
        <v>89.99999999991815</v>
      </c>
      <c r="H19" s="11">
        <v>1196.65</v>
      </c>
      <c r="I19" s="11">
        <f t="shared" si="2"/>
        <v>0.14000000000010004</v>
      </c>
      <c r="J19" s="11">
        <f t="shared" si="6"/>
        <v>84.00000000006003</v>
      </c>
      <c r="K19" s="11">
        <v>2627.93</v>
      </c>
      <c r="L19" s="11">
        <f t="shared" si="3"/>
        <v>0.02999999999974534</v>
      </c>
      <c r="M19" s="11">
        <f t="shared" si="7"/>
        <v>44.99999999961801</v>
      </c>
    </row>
    <row r="20" spans="1:13" ht="15.75">
      <c r="A20" s="14">
        <v>6</v>
      </c>
      <c r="B20" s="11">
        <v>2399.36</v>
      </c>
      <c r="C20" s="11">
        <f t="shared" si="0"/>
        <v>0.17000000000007276</v>
      </c>
      <c r="D20" s="11">
        <f t="shared" si="4"/>
        <v>102.00000000004366</v>
      </c>
      <c r="E20" s="11">
        <v>3378.31</v>
      </c>
      <c r="F20" s="11">
        <f t="shared" si="1"/>
        <v>0.05999999999994543</v>
      </c>
      <c r="G20" s="11">
        <f t="shared" si="5"/>
        <v>89.99999999991815</v>
      </c>
      <c r="H20" s="11">
        <v>1196.8</v>
      </c>
      <c r="I20" s="11">
        <f t="shared" si="2"/>
        <v>0.14999999999986358</v>
      </c>
      <c r="J20" s="11">
        <f t="shared" si="6"/>
        <v>89.99999999991815</v>
      </c>
      <c r="K20" s="11">
        <v>2627.95</v>
      </c>
      <c r="L20" s="11">
        <f t="shared" si="3"/>
        <v>0.01999999999998181</v>
      </c>
      <c r="M20" s="11">
        <f t="shared" si="7"/>
        <v>29.999999999972715</v>
      </c>
    </row>
    <row r="21" spans="1:13" ht="15">
      <c r="A21" s="12">
        <v>7</v>
      </c>
      <c r="B21" s="11">
        <v>2399.53</v>
      </c>
      <c r="C21" s="11">
        <f t="shared" si="0"/>
        <v>0.17000000000007276</v>
      </c>
      <c r="D21" s="11">
        <f t="shared" si="4"/>
        <v>102.00000000004366</v>
      </c>
      <c r="E21" s="11">
        <v>3378.37</v>
      </c>
      <c r="F21" s="11">
        <f t="shared" si="1"/>
        <v>0.05999999999994543</v>
      </c>
      <c r="G21" s="11">
        <f t="shared" si="5"/>
        <v>89.99999999991815</v>
      </c>
      <c r="H21" s="11">
        <v>1196.94</v>
      </c>
      <c r="I21" s="11">
        <f t="shared" si="2"/>
        <v>0.14000000000010004</v>
      </c>
      <c r="J21" s="11">
        <f t="shared" si="6"/>
        <v>84.00000000006003</v>
      </c>
      <c r="K21" s="11">
        <v>2627.99</v>
      </c>
      <c r="L21" s="11">
        <f t="shared" si="3"/>
        <v>0.03999999999996362</v>
      </c>
      <c r="M21" s="11">
        <f t="shared" si="7"/>
        <v>59.99999999994543</v>
      </c>
    </row>
    <row r="22" spans="1:13" ht="15.75">
      <c r="A22" s="14">
        <v>8</v>
      </c>
      <c r="B22" s="11">
        <v>2399.69</v>
      </c>
      <c r="C22" s="11">
        <f t="shared" si="0"/>
        <v>0.15999999999985448</v>
      </c>
      <c r="D22" s="11">
        <f t="shared" si="4"/>
        <v>95.99999999991269</v>
      </c>
      <c r="E22" s="11">
        <v>3378.45</v>
      </c>
      <c r="F22" s="11">
        <f t="shared" si="1"/>
        <v>0.07999999999992724</v>
      </c>
      <c r="G22" s="11">
        <f t="shared" si="5"/>
        <v>119.99999999989086</v>
      </c>
      <c r="H22" s="11">
        <v>1197.07</v>
      </c>
      <c r="I22" s="11">
        <f t="shared" si="2"/>
        <v>0.12999999999988177</v>
      </c>
      <c r="J22" s="11">
        <f t="shared" si="6"/>
        <v>77.99999999992906</v>
      </c>
      <c r="K22" s="11">
        <v>2628.03</v>
      </c>
      <c r="L22" s="11">
        <f t="shared" si="3"/>
        <v>0.04000000000041837</v>
      </c>
      <c r="M22" s="11">
        <f t="shared" si="7"/>
        <v>60.00000000062755</v>
      </c>
    </row>
    <row r="23" spans="1:13" ht="15">
      <c r="A23" s="12">
        <v>9</v>
      </c>
      <c r="B23" s="11">
        <v>2399.93</v>
      </c>
      <c r="C23" s="11">
        <f t="shared" si="0"/>
        <v>0.23999999999978172</v>
      </c>
      <c r="D23" s="11">
        <f t="shared" si="4"/>
        <v>143.99999999986903</v>
      </c>
      <c r="E23" s="11">
        <v>3378.55</v>
      </c>
      <c r="F23" s="11">
        <f t="shared" si="1"/>
        <v>0.1000000000003638</v>
      </c>
      <c r="G23" s="11">
        <f t="shared" si="5"/>
        <v>150.0000000005457</v>
      </c>
      <c r="H23" s="11">
        <v>1197.28</v>
      </c>
      <c r="I23" s="11">
        <f t="shared" si="2"/>
        <v>0.21000000000003638</v>
      </c>
      <c r="J23" s="11">
        <f t="shared" si="6"/>
        <v>126.00000000002183</v>
      </c>
      <c r="K23" s="11">
        <v>2628.09</v>
      </c>
      <c r="L23" s="11">
        <f t="shared" si="3"/>
        <v>0.05999999999994543</v>
      </c>
      <c r="M23" s="11">
        <f t="shared" si="7"/>
        <v>89.99999999991815</v>
      </c>
    </row>
    <row r="24" spans="1:13" ht="15.75">
      <c r="A24" s="14">
        <v>10</v>
      </c>
      <c r="B24" s="11">
        <v>2400.18</v>
      </c>
      <c r="C24" s="11">
        <f t="shared" si="0"/>
        <v>0.25</v>
      </c>
      <c r="D24" s="11">
        <f t="shared" si="4"/>
        <v>150</v>
      </c>
      <c r="E24" s="11">
        <v>3378.64</v>
      </c>
      <c r="F24" s="11">
        <f t="shared" si="1"/>
        <v>0.08999999999969077</v>
      </c>
      <c r="G24" s="11">
        <f t="shared" si="5"/>
        <v>134.99999999953616</v>
      </c>
      <c r="H24" s="11">
        <v>1197.5</v>
      </c>
      <c r="I24" s="11">
        <f t="shared" si="2"/>
        <v>0.22000000000002728</v>
      </c>
      <c r="J24" s="11">
        <f t="shared" si="6"/>
        <v>132.00000000001637</v>
      </c>
      <c r="K24" s="11">
        <v>2628.15</v>
      </c>
      <c r="L24" s="11">
        <f t="shared" si="3"/>
        <v>0.05999999999994543</v>
      </c>
      <c r="M24" s="11">
        <f t="shared" si="7"/>
        <v>89.99999999991815</v>
      </c>
    </row>
    <row r="25" spans="1:13" ht="15">
      <c r="A25" s="12">
        <v>11</v>
      </c>
      <c r="B25" s="11">
        <v>2400.43</v>
      </c>
      <c r="C25" s="11">
        <f t="shared" si="0"/>
        <v>0.25</v>
      </c>
      <c r="D25" s="11">
        <f t="shared" si="4"/>
        <v>150</v>
      </c>
      <c r="E25" s="11">
        <v>3378.73</v>
      </c>
      <c r="F25" s="11">
        <f t="shared" si="1"/>
        <v>0.09000000000014552</v>
      </c>
      <c r="G25" s="11">
        <f t="shared" si="5"/>
        <v>135.00000000021828</v>
      </c>
      <c r="H25" s="11">
        <v>1197.71</v>
      </c>
      <c r="I25" s="11">
        <f t="shared" si="2"/>
        <v>0.21000000000003638</v>
      </c>
      <c r="J25" s="11">
        <f t="shared" si="6"/>
        <v>126.00000000002183</v>
      </c>
      <c r="K25" s="11">
        <v>2628.2</v>
      </c>
      <c r="L25" s="11">
        <f t="shared" si="3"/>
        <v>0.04999999999972715</v>
      </c>
      <c r="M25" s="11">
        <f t="shared" si="7"/>
        <v>74.99999999959073</v>
      </c>
    </row>
    <row r="26" spans="1:13" ht="15.75">
      <c r="A26" s="14">
        <v>12</v>
      </c>
      <c r="B26" s="11">
        <v>2400.71</v>
      </c>
      <c r="C26" s="11">
        <f t="shared" si="0"/>
        <v>0.2800000000002001</v>
      </c>
      <c r="D26" s="11">
        <f t="shared" si="4"/>
        <v>168.00000000012005</v>
      </c>
      <c r="E26" s="11">
        <v>3378.83</v>
      </c>
      <c r="F26" s="11">
        <f t="shared" si="1"/>
        <v>0.09999999999990905</v>
      </c>
      <c r="G26" s="11">
        <f t="shared" si="5"/>
        <v>149.99999999986358</v>
      </c>
      <c r="H26" s="11">
        <v>1197.96</v>
      </c>
      <c r="I26" s="11">
        <f t="shared" si="2"/>
        <v>0.25</v>
      </c>
      <c r="J26" s="11">
        <f t="shared" si="6"/>
        <v>150</v>
      </c>
      <c r="K26" s="11">
        <v>2628.26</v>
      </c>
      <c r="L26" s="11">
        <f t="shared" si="3"/>
        <v>0.06000000000040018</v>
      </c>
      <c r="M26" s="11">
        <f t="shared" si="7"/>
        <v>90.00000000060027</v>
      </c>
    </row>
    <row r="27" spans="1:13" ht="15">
      <c r="A27" s="12">
        <v>13</v>
      </c>
      <c r="B27" s="11">
        <v>2400.94</v>
      </c>
      <c r="C27" s="11">
        <f t="shared" si="0"/>
        <v>0.2300000000000182</v>
      </c>
      <c r="D27" s="11">
        <f t="shared" si="4"/>
        <v>138.0000000000109</v>
      </c>
      <c r="E27" s="11">
        <v>3378.91</v>
      </c>
      <c r="F27" s="11">
        <f t="shared" si="1"/>
        <v>0.07999999999992724</v>
      </c>
      <c r="G27" s="11">
        <f t="shared" si="5"/>
        <v>119.99999999989086</v>
      </c>
      <c r="H27" s="11">
        <v>1198.15</v>
      </c>
      <c r="I27" s="11">
        <f t="shared" si="2"/>
        <v>0.19000000000005457</v>
      </c>
      <c r="J27" s="11">
        <f t="shared" si="6"/>
        <v>114.00000000003274</v>
      </c>
      <c r="K27" s="11">
        <v>2628.31</v>
      </c>
      <c r="L27" s="11">
        <f t="shared" si="3"/>
        <v>0.04999999999972715</v>
      </c>
      <c r="M27" s="11">
        <f t="shared" si="7"/>
        <v>74.99999999959073</v>
      </c>
    </row>
    <row r="28" spans="1:13" ht="15.75">
      <c r="A28" s="14">
        <v>14</v>
      </c>
      <c r="B28" s="11">
        <v>2401.16</v>
      </c>
      <c r="C28" s="11">
        <f t="shared" si="0"/>
        <v>0.2199999999997999</v>
      </c>
      <c r="D28" s="11">
        <f t="shared" si="4"/>
        <v>131.99999999987995</v>
      </c>
      <c r="E28" s="11">
        <v>3379.03</v>
      </c>
      <c r="F28" s="11">
        <f t="shared" si="1"/>
        <v>0.12000000000034561</v>
      </c>
      <c r="G28" s="11">
        <f t="shared" si="5"/>
        <v>180.0000000005184</v>
      </c>
      <c r="H28" s="11">
        <v>1198.34</v>
      </c>
      <c r="I28" s="11">
        <f t="shared" si="2"/>
        <v>0.1899999999998272</v>
      </c>
      <c r="J28" s="11">
        <f t="shared" si="6"/>
        <v>113.99999999989632</v>
      </c>
      <c r="K28" s="11">
        <v>2628.39</v>
      </c>
      <c r="L28" s="11">
        <f t="shared" si="3"/>
        <v>0.07999999999992724</v>
      </c>
      <c r="M28" s="11">
        <f t="shared" si="7"/>
        <v>119.99999999989086</v>
      </c>
    </row>
    <row r="29" spans="1:13" ht="15">
      <c r="A29" s="12">
        <v>15</v>
      </c>
      <c r="B29" s="11">
        <v>2401.47</v>
      </c>
      <c r="C29" s="11">
        <f t="shared" si="0"/>
        <v>0.30999999999994543</v>
      </c>
      <c r="D29" s="11">
        <f t="shared" si="4"/>
        <v>185.99999999996726</v>
      </c>
      <c r="E29" s="11">
        <v>3379.14</v>
      </c>
      <c r="F29" s="11">
        <f t="shared" si="1"/>
        <v>0.10999999999967258</v>
      </c>
      <c r="G29" s="11">
        <f t="shared" si="5"/>
        <v>164.99999999950887</v>
      </c>
      <c r="H29" s="11">
        <v>1198.62</v>
      </c>
      <c r="I29" s="11">
        <f t="shared" si="2"/>
        <v>0.2799999999999727</v>
      </c>
      <c r="J29" s="11">
        <f t="shared" si="6"/>
        <v>167.99999999998363</v>
      </c>
      <c r="K29" s="11">
        <v>2628.45</v>
      </c>
      <c r="L29" s="11">
        <f t="shared" si="3"/>
        <v>0.05999999999994543</v>
      </c>
      <c r="M29" s="11">
        <f t="shared" si="7"/>
        <v>89.99999999991815</v>
      </c>
    </row>
    <row r="30" spans="1:13" ht="15.75">
      <c r="A30" s="14">
        <v>16</v>
      </c>
      <c r="B30" s="11">
        <v>2401.72</v>
      </c>
      <c r="C30" s="11">
        <f t="shared" si="0"/>
        <v>0.25</v>
      </c>
      <c r="D30" s="11">
        <f t="shared" si="4"/>
        <v>150</v>
      </c>
      <c r="E30" s="11">
        <v>3379.23</v>
      </c>
      <c r="F30" s="11">
        <f t="shared" si="1"/>
        <v>0.09000000000014552</v>
      </c>
      <c r="G30" s="11">
        <f t="shared" si="5"/>
        <v>135.00000000021828</v>
      </c>
      <c r="H30" s="11">
        <v>1198.84</v>
      </c>
      <c r="I30" s="11">
        <f t="shared" si="2"/>
        <v>0.22000000000002728</v>
      </c>
      <c r="J30" s="11">
        <f t="shared" si="6"/>
        <v>132.00000000001637</v>
      </c>
      <c r="K30" s="11">
        <v>2628.5</v>
      </c>
      <c r="L30" s="11">
        <f t="shared" si="3"/>
        <v>0.0500000000001819</v>
      </c>
      <c r="M30" s="11">
        <f t="shared" si="7"/>
        <v>75.00000000027285</v>
      </c>
    </row>
    <row r="31" spans="1:13" ht="15">
      <c r="A31" s="12">
        <v>17</v>
      </c>
      <c r="B31" s="11">
        <v>2401.97</v>
      </c>
      <c r="C31" s="11">
        <f t="shared" si="0"/>
        <v>0.25</v>
      </c>
      <c r="D31" s="11">
        <f t="shared" si="4"/>
        <v>150</v>
      </c>
      <c r="E31" s="11">
        <v>3379.32</v>
      </c>
      <c r="F31" s="11">
        <f t="shared" si="1"/>
        <v>0.09000000000014552</v>
      </c>
      <c r="G31" s="11">
        <f t="shared" si="5"/>
        <v>135.00000000021828</v>
      </c>
      <c r="H31" s="11">
        <v>1199.06</v>
      </c>
      <c r="I31" s="11">
        <f t="shared" si="2"/>
        <v>0.22000000000002728</v>
      </c>
      <c r="J31" s="11">
        <f t="shared" si="6"/>
        <v>132.00000000001637</v>
      </c>
      <c r="K31" s="11">
        <v>2628.55</v>
      </c>
      <c r="L31" s="11">
        <f t="shared" si="3"/>
        <v>0.0500000000001819</v>
      </c>
      <c r="M31" s="11">
        <f t="shared" si="7"/>
        <v>75.00000000027285</v>
      </c>
    </row>
    <row r="32" spans="1:13" ht="15.75">
      <c r="A32" s="14">
        <v>18</v>
      </c>
      <c r="B32" s="11">
        <v>2402.2</v>
      </c>
      <c r="C32" s="11">
        <f t="shared" si="0"/>
        <v>0.2300000000000182</v>
      </c>
      <c r="D32" s="11">
        <f t="shared" si="4"/>
        <v>138.0000000000109</v>
      </c>
      <c r="E32" s="11">
        <v>3379.38</v>
      </c>
      <c r="F32" s="11">
        <f t="shared" si="1"/>
        <v>0.05999999999994543</v>
      </c>
      <c r="G32" s="11">
        <f t="shared" si="5"/>
        <v>89.99999999991815</v>
      </c>
      <c r="H32" s="11">
        <v>1199.3</v>
      </c>
      <c r="I32" s="11">
        <f t="shared" si="2"/>
        <v>0.2400000000000091</v>
      </c>
      <c r="J32" s="11">
        <f t="shared" si="6"/>
        <v>144.00000000000546</v>
      </c>
      <c r="K32" s="11">
        <v>2628.6</v>
      </c>
      <c r="L32" s="11">
        <f t="shared" si="3"/>
        <v>0.04999999999972715</v>
      </c>
      <c r="M32" s="11">
        <f t="shared" si="7"/>
        <v>74.99999999959073</v>
      </c>
    </row>
    <row r="33" spans="1:13" ht="15">
      <c r="A33" s="12">
        <v>19</v>
      </c>
      <c r="B33" s="11">
        <v>2402.37</v>
      </c>
      <c r="C33" s="11">
        <f t="shared" si="0"/>
        <v>0.17000000000007276</v>
      </c>
      <c r="D33" s="11">
        <f t="shared" si="4"/>
        <v>102.00000000004366</v>
      </c>
      <c r="E33" s="11">
        <v>3379.45</v>
      </c>
      <c r="F33" s="11">
        <f t="shared" si="1"/>
        <v>0.06999999999970896</v>
      </c>
      <c r="G33" s="11">
        <f t="shared" si="5"/>
        <v>104.99999999956344</v>
      </c>
      <c r="H33" s="11">
        <v>1199.44</v>
      </c>
      <c r="I33" s="11">
        <f t="shared" si="2"/>
        <v>0.14000000000010004</v>
      </c>
      <c r="J33" s="11">
        <f t="shared" si="6"/>
        <v>84.00000000006003</v>
      </c>
      <c r="K33" s="11">
        <v>2628.64</v>
      </c>
      <c r="L33" s="11">
        <f t="shared" si="3"/>
        <v>0.03999999999996362</v>
      </c>
      <c r="M33" s="11">
        <f t="shared" si="7"/>
        <v>59.99999999994543</v>
      </c>
    </row>
    <row r="34" spans="1:13" ht="15.75">
      <c r="A34" s="14">
        <v>20</v>
      </c>
      <c r="B34" s="11">
        <v>2402.54</v>
      </c>
      <c r="C34" s="11">
        <f t="shared" si="0"/>
        <v>0.17000000000007276</v>
      </c>
      <c r="D34" s="11">
        <f t="shared" si="4"/>
        <v>102.00000000004366</v>
      </c>
      <c r="E34" s="11">
        <v>3379.51</v>
      </c>
      <c r="F34" s="11">
        <f t="shared" si="1"/>
        <v>0.06000000000040018</v>
      </c>
      <c r="G34" s="11">
        <f t="shared" si="5"/>
        <v>90.00000000060027</v>
      </c>
      <c r="H34" s="11">
        <v>1199.56</v>
      </c>
      <c r="I34" s="11">
        <f t="shared" si="2"/>
        <v>0.11999999999989086</v>
      </c>
      <c r="J34" s="11">
        <f t="shared" si="6"/>
        <v>71.99999999993452</v>
      </c>
      <c r="K34" s="11">
        <v>2628.69</v>
      </c>
      <c r="L34" s="11">
        <f t="shared" si="3"/>
        <v>0.0500000000001819</v>
      </c>
      <c r="M34" s="11">
        <f t="shared" si="7"/>
        <v>75.00000000027285</v>
      </c>
    </row>
    <row r="35" spans="1:13" ht="15">
      <c r="A35" s="12">
        <v>21</v>
      </c>
      <c r="B35" s="11">
        <v>2402.7</v>
      </c>
      <c r="C35" s="11">
        <f t="shared" si="0"/>
        <v>0.15999999999985448</v>
      </c>
      <c r="D35" s="11">
        <f t="shared" si="4"/>
        <v>95.99999999991269</v>
      </c>
      <c r="E35" s="11">
        <v>3379.57</v>
      </c>
      <c r="F35" s="11">
        <f t="shared" si="1"/>
        <v>0.05999999999994543</v>
      </c>
      <c r="G35" s="11">
        <f t="shared" si="5"/>
        <v>89.99999999991815</v>
      </c>
      <c r="H35" s="11">
        <v>1199.7</v>
      </c>
      <c r="I35" s="11">
        <f t="shared" si="2"/>
        <v>0.14000000000010004</v>
      </c>
      <c r="J35" s="11">
        <f t="shared" si="6"/>
        <v>84.00000000006003</v>
      </c>
      <c r="K35" s="11">
        <v>2628.72</v>
      </c>
      <c r="L35" s="11">
        <f t="shared" si="3"/>
        <v>0.02999999999974534</v>
      </c>
      <c r="M35" s="11">
        <f t="shared" si="7"/>
        <v>44.99999999961801</v>
      </c>
    </row>
    <row r="36" spans="1:13" ht="15.75">
      <c r="A36" s="14">
        <v>22</v>
      </c>
      <c r="B36" s="11">
        <v>2402.87</v>
      </c>
      <c r="C36" s="11">
        <f t="shared" si="0"/>
        <v>0.17000000000007276</v>
      </c>
      <c r="D36" s="11">
        <f t="shared" si="4"/>
        <v>102.00000000004366</v>
      </c>
      <c r="E36" s="11">
        <v>3379.63</v>
      </c>
      <c r="F36" s="11">
        <f t="shared" si="1"/>
        <v>0.05999999999994543</v>
      </c>
      <c r="G36" s="11">
        <f t="shared" si="5"/>
        <v>89.99999999991815</v>
      </c>
      <c r="H36" s="11">
        <v>1199.82</v>
      </c>
      <c r="I36" s="11">
        <f t="shared" si="2"/>
        <v>0.11999999999989086</v>
      </c>
      <c r="J36" s="11">
        <f t="shared" si="6"/>
        <v>71.99999999993452</v>
      </c>
      <c r="K36" s="11">
        <v>2628.75</v>
      </c>
      <c r="L36" s="11">
        <f t="shared" si="3"/>
        <v>0.03000000000020009</v>
      </c>
      <c r="M36" s="11">
        <f t="shared" si="7"/>
        <v>45.00000000030013</v>
      </c>
    </row>
    <row r="37" spans="1:13" ht="15">
      <c r="A37" s="12">
        <v>23</v>
      </c>
      <c r="B37" s="11">
        <v>2403.04</v>
      </c>
      <c r="C37" s="11">
        <f t="shared" si="0"/>
        <v>0.17000000000007276</v>
      </c>
      <c r="D37" s="11">
        <f t="shared" si="4"/>
        <v>102.00000000004366</v>
      </c>
      <c r="E37" s="11">
        <v>3379.69</v>
      </c>
      <c r="F37" s="11">
        <f t="shared" si="1"/>
        <v>0.05999999999994543</v>
      </c>
      <c r="G37" s="11">
        <f t="shared" si="5"/>
        <v>89.99999999991815</v>
      </c>
      <c r="H37" s="11">
        <v>1199.94</v>
      </c>
      <c r="I37" s="11">
        <f t="shared" si="2"/>
        <v>0.12000000000011823</v>
      </c>
      <c r="J37" s="11">
        <f t="shared" si="6"/>
        <v>72.00000000007094</v>
      </c>
      <c r="K37" s="11">
        <v>2628.77</v>
      </c>
      <c r="L37" s="11">
        <f t="shared" si="3"/>
        <v>0.01999999999998181</v>
      </c>
      <c r="M37" s="11">
        <f t="shared" si="7"/>
        <v>29.999999999972715</v>
      </c>
    </row>
    <row r="38" spans="1:13" ht="15.75">
      <c r="A38" s="14">
        <v>24</v>
      </c>
      <c r="B38" s="11">
        <v>2403.2</v>
      </c>
      <c r="C38" s="11">
        <f>B38-B37</f>
        <v>0.15999999999985448</v>
      </c>
      <c r="D38" s="11">
        <f t="shared" si="4"/>
        <v>95.99999999991269</v>
      </c>
      <c r="E38" s="11">
        <v>3379.7</v>
      </c>
      <c r="F38" s="11">
        <f>E38-E37</f>
        <v>0.009999999999763531</v>
      </c>
      <c r="G38" s="11">
        <f t="shared" si="5"/>
        <v>14.999999999645297</v>
      </c>
      <c r="H38" s="11">
        <v>1199.99</v>
      </c>
      <c r="I38" s="11">
        <f>H38-H37</f>
        <v>0.049999999999954525</v>
      </c>
      <c r="J38" s="11">
        <f t="shared" si="6"/>
        <v>29.999999999972715</v>
      </c>
      <c r="K38" s="11">
        <v>2628.79</v>
      </c>
      <c r="L38" s="11">
        <f>K38-K37</f>
        <v>0.01999999999998181</v>
      </c>
      <c r="M38" s="11">
        <f t="shared" si="7"/>
        <v>29.999999999972715</v>
      </c>
    </row>
    <row r="39" spans="1:13" ht="15">
      <c r="A39" s="12" t="s">
        <v>11</v>
      </c>
      <c r="B39" s="11"/>
      <c r="C39" s="11"/>
      <c r="D39" s="11">
        <f>SUM(D15:D38)</f>
        <v>2891.9999999998254</v>
      </c>
      <c r="E39" s="11"/>
      <c r="F39" s="11"/>
      <c r="G39" s="11">
        <f>SUM(G15:G38)</f>
        <v>2565.0000000000546</v>
      </c>
      <c r="H39" s="11"/>
      <c r="I39" s="11"/>
      <c r="J39" s="11">
        <f>SUM(J15:J38)</f>
        <v>2423.999999999978</v>
      </c>
      <c r="K39" s="11"/>
      <c r="L39" s="11"/>
      <c r="M39" s="11">
        <f>SUM(M15:M38)</f>
        <v>1484.9999999996726</v>
      </c>
    </row>
    <row r="40" ht="22.5" customHeight="1"/>
    <row r="41" spans="2:9" ht="34.5" customHeight="1">
      <c r="B41" s="5" t="s">
        <v>16</v>
      </c>
      <c r="I41" t="s">
        <v>15</v>
      </c>
    </row>
  </sheetData>
  <sheetProtection/>
  <mergeCells count="11">
    <mergeCell ref="H11:J11"/>
    <mergeCell ref="K11:M11"/>
    <mergeCell ref="A9:A12"/>
    <mergeCell ref="B9:G9"/>
    <mergeCell ref="H9:M9"/>
    <mergeCell ref="B10:D10"/>
    <mergeCell ref="E10:G10"/>
    <mergeCell ref="H10:J10"/>
    <mergeCell ref="K10:M10"/>
    <mergeCell ref="B11:D11"/>
    <mergeCell ref="E11:G11"/>
  </mergeCells>
  <printOptions/>
  <pageMargins left="0.7086614173228347" right="0.53" top="0.25" bottom="0.28" header="0.21" footer="0.23"/>
  <pageSetup fitToHeight="1" fitToWidth="1" horizontalDpi="600" verticalDpi="600" orientation="landscape" paperSize="9" scale="8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1"/>
  <sheetViews>
    <sheetView zoomScale="80" zoomScaleNormal="80" zoomScalePageLayoutView="0" workbookViewId="0" topLeftCell="A3">
      <selection activeCell="A1" sqref="A1:M41"/>
    </sheetView>
  </sheetViews>
  <sheetFormatPr defaultColWidth="9.140625" defaultRowHeight="15"/>
  <cols>
    <col min="1" max="1" width="6.421875" style="0" customWidth="1"/>
    <col min="2" max="2" width="11.8515625" style="0" customWidth="1"/>
    <col min="4" max="4" width="15.28125" style="0" customWidth="1"/>
    <col min="5" max="5" width="11.28125" style="0" customWidth="1"/>
    <col min="7" max="7" width="15.7109375" style="0" customWidth="1"/>
    <col min="8" max="8" width="11.28125" style="0" customWidth="1"/>
    <col min="10" max="10" width="14.57421875" style="0" customWidth="1"/>
    <col min="11" max="11" width="11.00390625" style="0" customWidth="1"/>
    <col min="13" max="13" width="16.140625" style="0" customWidth="1"/>
  </cols>
  <sheetData>
    <row r="1" spans="1:11" ht="15.75">
      <c r="A1" s="1" t="s">
        <v>0</v>
      </c>
      <c r="H1" s="13"/>
      <c r="J1" s="13" t="s">
        <v>42</v>
      </c>
      <c r="K1" s="13"/>
    </row>
    <row r="2" spans="1:10" ht="11.25" customHeight="1">
      <c r="A2" s="2" t="s">
        <v>1</v>
      </c>
      <c r="J2" s="2" t="s">
        <v>14</v>
      </c>
    </row>
    <row r="3" ht="15.75">
      <c r="A3" s="1" t="s">
        <v>2</v>
      </c>
    </row>
    <row r="4" ht="15.75">
      <c r="G4" s="3" t="s">
        <v>51</v>
      </c>
    </row>
    <row r="5" ht="7.5" customHeight="1"/>
    <row r="6" ht="15.75">
      <c r="G6" s="4" t="s">
        <v>4</v>
      </c>
    </row>
    <row r="7" ht="15.75">
      <c r="G7" s="4" t="s">
        <v>84</v>
      </c>
    </row>
    <row r="8" ht="10.5" customHeight="1">
      <c r="I8" s="4"/>
    </row>
    <row r="9" spans="1:13" ht="15.75" customHeight="1">
      <c r="A9" s="87" t="s">
        <v>7</v>
      </c>
      <c r="B9" s="90" t="s">
        <v>5</v>
      </c>
      <c r="C9" s="91"/>
      <c r="D9" s="91"/>
      <c r="E9" s="91"/>
      <c r="F9" s="91"/>
      <c r="G9" s="92"/>
      <c r="H9" s="90" t="s">
        <v>10</v>
      </c>
      <c r="I9" s="91"/>
      <c r="J9" s="91"/>
      <c r="K9" s="91"/>
      <c r="L9" s="91"/>
      <c r="M9" s="92"/>
    </row>
    <row r="10" spans="1:13" ht="31.5" customHeight="1">
      <c r="A10" s="88"/>
      <c r="B10" s="118" t="s">
        <v>48</v>
      </c>
      <c r="C10" s="119"/>
      <c r="D10" s="120"/>
      <c r="E10" s="118" t="s">
        <v>49</v>
      </c>
      <c r="F10" s="119"/>
      <c r="G10" s="120"/>
      <c r="H10" s="118" t="s">
        <v>48</v>
      </c>
      <c r="I10" s="119"/>
      <c r="J10" s="120"/>
      <c r="K10" s="118" t="s">
        <v>49</v>
      </c>
      <c r="L10" s="119"/>
      <c r="M10" s="120"/>
    </row>
    <row r="11" spans="1:13" ht="15.75" customHeight="1">
      <c r="A11" s="88"/>
      <c r="B11" s="115" t="s">
        <v>43</v>
      </c>
      <c r="C11" s="116"/>
      <c r="D11" s="117"/>
      <c r="E11" s="115" t="s">
        <v>41</v>
      </c>
      <c r="F11" s="116"/>
      <c r="G11" s="117"/>
      <c r="H11" s="115" t="s">
        <v>43</v>
      </c>
      <c r="I11" s="116"/>
      <c r="J11" s="117"/>
      <c r="K11" s="115" t="s">
        <v>41</v>
      </c>
      <c r="L11" s="116"/>
      <c r="M11" s="117"/>
    </row>
    <row r="12" spans="1:13" ht="47.25">
      <c r="A12" s="89"/>
      <c r="B12" s="6" t="s">
        <v>9</v>
      </c>
      <c r="C12" s="7" t="s">
        <v>8</v>
      </c>
      <c r="D12" s="6" t="s">
        <v>12</v>
      </c>
      <c r="E12" s="6" t="s">
        <v>9</v>
      </c>
      <c r="F12" s="7" t="s">
        <v>8</v>
      </c>
      <c r="G12" s="6" t="s">
        <v>12</v>
      </c>
      <c r="H12" s="6" t="s">
        <v>9</v>
      </c>
      <c r="I12" s="7" t="s">
        <v>8</v>
      </c>
      <c r="J12" s="6" t="s">
        <v>12</v>
      </c>
      <c r="K12" s="6" t="s">
        <v>9</v>
      </c>
      <c r="L12" s="7" t="s">
        <v>8</v>
      </c>
      <c r="M12" s="6" t="s">
        <v>12</v>
      </c>
    </row>
    <row r="13" spans="1:13" ht="15.75">
      <c r="A13" s="6">
        <v>1</v>
      </c>
      <c r="B13" s="8">
        <v>2</v>
      </c>
      <c r="C13" s="6">
        <v>3</v>
      </c>
      <c r="D13" s="8">
        <v>4</v>
      </c>
      <c r="E13" s="6">
        <v>5</v>
      </c>
      <c r="F13" s="8">
        <v>6</v>
      </c>
      <c r="G13" s="6">
        <v>7</v>
      </c>
      <c r="H13" s="8">
        <v>8</v>
      </c>
      <c r="I13" s="6">
        <v>9</v>
      </c>
      <c r="J13" s="8">
        <v>10</v>
      </c>
      <c r="K13" s="6">
        <v>11</v>
      </c>
      <c r="L13" s="8">
        <v>12</v>
      </c>
      <c r="M13" s="6">
        <v>13</v>
      </c>
    </row>
    <row r="14" spans="1:13" ht="15.75">
      <c r="A14" s="6">
        <v>0</v>
      </c>
      <c r="B14" s="21">
        <v>6075.81</v>
      </c>
      <c r="C14" s="9"/>
      <c r="D14" s="10"/>
      <c r="E14" s="11">
        <v>1764.48</v>
      </c>
      <c r="F14" s="11"/>
      <c r="G14" s="11"/>
      <c r="H14" s="11">
        <v>4299.42</v>
      </c>
      <c r="I14" s="11"/>
      <c r="J14" s="11"/>
      <c r="K14" s="11">
        <v>1005.56</v>
      </c>
      <c r="L14" s="11"/>
      <c r="M14" s="11"/>
    </row>
    <row r="15" spans="1:13" ht="15">
      <c r="A15" s="12">
        <v>1</v>
      </c>
      <c r="B15" s="11">
        <v>6075.84</v>
      </c>
      <c r="C15" s="11">
        <f aca="true" t="shared" si="0" ref="C15:C37">B15-B14</f>
        <v>0.02999999999974534</v>
      </c>
      <c r="D15" s="11">
        <f>C15*1000</f>
        <v>29.99999999974534</v>
      </c>
      <c r="E15" s="11">
        <v>1764.49</v>
      </c>
      <c r="F15" s="11">
        <f aca="true" t="shared" si="1" ref="F15:F37">E15-E14</f>
        <v>0.009999999999990905</v>
      </c>
      <c r="G15" s="11">
        <f>F15*1500</f>
        <v>14.999999999986358</v>
      </c>
      <c r="H15" s="11">
        <v>4299.43</v>
      </c>
      <c r="I15" s="11">
        <f aca="true" t="shared" si="2" ref="I15:I37">H15-H14</f>
        <v>0.010000000000218279</v>
      </c>
      <c r="J15" s="11">
        <f>I15*1000</f>
        <v>10.000000000218279</v>
      </c>
      <c r="K15" s="11">
        <v>1005.57</v>
      </c>
      <c r="L15" s="11">
        <f aca="true" t="shared" si="3" ref="L15:L37">K15-K14</f>
        <v>0.010000000000104592</v>
      </c>
      <c r="M15" s="11">
        <f>L15*1500</f>
        <v>15.000000000156888</v>
      </c>
    </row>
    <row r="16" spans="1:13" ht="15.75">
      <c r="A16" s="6">
        <v>2</v>
      </c>
      <c r="B16" s="11">
        <v>6075.92</v>
      </c>
      <c r="C16" s="11">
        <f t="shared" si="0"/>
        <v>0.07999999999992724</v>
      </c>
      <c r="D16" s="11">
        <f aca="true" t="shared" si="4" ref="D16:D38">C16*1000</f>
        <v>79.99999999992724</v>
      </c>
      <c r="E16" s="11">
        <v>1764.54</v>
      </c>
      <c r="F16" s="11">
        <f t="shared" si="1"/>
        <v>0.049999999999954525</v>
      </c>
      <c r="G16" s="11">
        <f aca="true" t="shared" si="5" ref="G16:G38">F16*1500</f>
        <v>74.99999999993179</v>
      </c>
      <c r="H16" s="11">
        <v>4299.47</v>
      </c>
      <c r="I16" s="11">
        <f t="shared" si="2"/>
        <v>0.03999999999996362</v>
      </c>
      <c r="J16" s="11">
        <f aca="true" t="shared" si="6" ref="J16:J38">I16*1000</f>
        <v>39.99999999996362</v>
      </c>
      <c r="K16" s="11">
        <v>1005.58</v>
      </c>
      <c r="L16" s="11">
        <f t="shared" si="3"/>
        <v>0.009999999999990905</v>
      </c>
      <c r="M16" s="11">
        <f aca="true" t="shared" si="7" ref="M16:M38">L16*1500</f>
        <v>14.999999999986358</v>
      </c>
    </row>
    <row r="17" spans="1:13" ht="15">
      <c r="A17" s="12">
        <v>3</v>
      </c>
      <c r="B17" s="23">
        <v>6076</v>
      </c>
      <c r="C17" s="11">
        <f t="shared" si="0"/>
        <v>0.07999999999992724</v>
      </c>
      <c r="D17" s="11">
        <f t="shared" si="4"/>
        <v>79.99999999992724</v>
      </c>
      <c r="E17" s="11">
        <v>1764.59</v>
      </c>
      <c r="F17" s="11">
        <f t="shared" si="1"/>
        <v>0.049999999999954525</v>
      </c>
      <c r="G17" s="11">
        <f t="shared" si="5"/>
        <v>74.99999999993179</v>
      </c>
      <c r="H17" s="11">
        <v>4299.51</v>
      </c>
      <c r="I17" s="11">
        <f t="shared" si="2"/>
        <v>0.03999999999996362</v>
      </c>
      <c r="J17" s="11">
        <f t="shared" si="6"/>
        <v>39.99999999996362</v>
      </c>
      <c r="K17" s="11">
        <v>1005.59</v>
      </c>
      <c r="L17" s="11">
        <f t="shared" si="3"/>
        <v>0.009999999999990905</v>
      </c>
      <c r="M17" s="11">
        <f t="shared" si="7"/>
        <v>14.999999999986358</v>
      </c>
    </row>
    <row r="18" spans="1:13" ht="15.75">
      <c r="A18" s="6">
        <v>4</v>
      </c>
      <c r="B18" s="11">
        <v>6076.08</v>
      </c>
      <c r="C18" s="11">
        <f t="shared" si="0"/>
        <v>0.07999999999992724</v>
      </c>
      <c r="D18" s="11">
        <f t="shared" si="4"/>
        <v>79.99999999992724</v>
      </c>
      <c r="E18" s="11">
        <v>1764.64</v>
      </c>
      <c r="F18" s="11">
        <f t="shared" si="1"/>
        <v>0.0500000000001819</v>
      </c>
      <c r="G18" s="11">
        <f t="shared" si="5"/>
        <v>75.00000000027285</v>
      </c>
      <c r="H18" s="11">
        <v>4299.55</v>
      </c>
      <c r="I18" s="11">
        <f t="shared" si="2"/>
        <v>0.03999999999996362</v>
      </c>
      <c r="J18" s="11">
        <f t="shared" si="6"/>
        <v>39.99999999996362</v>
      </c>
      <c r="K18" s="11">
        <v>1005.6</v>
      </c>
      <c r="L18" s="11">
        <f t="shared" si="3"/>
        <v>0.009999999999990905</v>
      </c>
      <c r="M18" s="11">
        <f t="shared" si="7"/>
        <v>14.999999999986358</v>
      </c>
    </row>
    <row r="19" spans="1:13" ht="15">
      <c r="A19" s="12">
        <v>5</v>
      </c>
      <c r="B19" s="11">
        <v>6076.16</v>
      </c>
      <c r="C19" s="11">
        <f t="shared" si="0"/>
        <v>0.07999999999992724</v>
      </c>
      <c r="D19" s="11">
        <f t="shared" si="4"/>
        <v>79.99999999992724</v>
      </c>
      <c r="E19" s="11">
        <v>1764.69</v>
      </c>
      <c r="F19" s="11">
        <f t="shared" si="1"/>
        <v>0.049999999999954525</v>
      </c>
      <c r="G19" s="11">
        <f t="shared" si="5"/>
        <v>74.99999999993179</v>
      </c>
      <c r="H19" s="11">
        <v>4299.59</v>
      </c>
      <c r="I19" s="11">
        <f t="shared" si="2"/>
        <v>0.03999999999996362</v>
      </c>
      <c r="J19" s="11">
        <f t="shared" si="6"/>
        <v>39.99999999996362</v>
      </c>
      <c r="K19" s="11">
        <v>1005.61</v>
      </c>
      <c r="L19" s="11">
        <f t="shared" si="3"/>
        <v>0.009999999999990905</v>
      </c>
      <c r="M19" s="11">
        <f t="shared" si="7"/>
        <v>14.999999999986358</v>
      </c>
    </row>
    <row r="20" spans="1:13" ht="15.75">
      <c r="A20" s="6">
        <v>6</v>
      </c>
      <c r="B20" s="11">
        <v>6076.24</v>
      </c>
      <c r="C20" s="11">
        <f t="shared" si="0"/>
        <v>0.07999999999992724</v>
      </c>
      <c r="D20" s="11">
        <f t="shared" si="4"/>
        <v>79.99999999992724</v>
      </c>
      <c r="E20" s="11">
        <v>1764.74</v>
      </c>
      <c r="F20" s="11">
        <f t="shared" si="1"/>
        <v>0.049999999999954525</v>
      </c>
      <c r="G20" s="11">
        <f t="shared" si="5"/>
        <v>74.99999999993179</v>
      </c>
      <c r="H20" s="11">
        <v>4299.63</v>
      </c>
      <c r="I20" s="11">
        <f t="shared" si="2"/>
        <v>0.03999999999996362</v>
      </c>
      <c r="J20" s="11">
        <f t="shared" si="6"/>
        <v>39.99999999996362</v>
      </c>
      <c r="K20" s="11">
        <v>1005.62</v>
      </c>
      <c r="L20" s="11">
        <f t="shared" si="3"/>
        <v>0.009999999999990905</v>
      </c>
      <c r="M20" s="11">
        <f t="shared" si="7"/>
        <v>14.999999999986358</v>
      </c>
    </row>
    <row r="21" spans="1:13" ht="15">
      <c r="A21" s="12">
        <v>7</v>
      </c>
      <c r="B21" s="11">
        <v>6076.32</v>
      </c>
      <c r="C21" s="11">
        <f t="shared" si="0"/>
        <v>0.07999999999992724</v>
      </c>
      <c r="D21" s="11">
        <f t="shared" si="4"/>
        <v>79.99999999992724</v>
      </c>
      <c r="E21" s="11">
        <v>1764.8</v>
      </c>
      <c r="F21" s="11">
        <f t="shared" si="1"/>
        <v>0.05999999999994543</v>
      </c>
      <c r="G21" s="11">
        <f t="shared" si="5"/>
        <v>89.99999999991815</v>
      </c>
      <c r="H21" s="11">
        <v>4299.67</v>
      </c>
      <c r="I21" s="11">
        <f t="shared" si="2"/>
        <v>0.03999999999996362</v>
      </c>
      <c r="J21" s="11">
        <f t="shared" si="6"/>
        <v>39.99999999996362</v>
      </c>
      <c r="K21" s="11">
        <v>1005.63</v>
      </c>
      <c r="L21" s="11">
        <f t="shared" si="3"/>
        <v>0.009999999999990905</v>
      </c>
      <c r="M21" s="11">
        <f t="shared" si="7"/>
        <v>14.999999999986358</v>
      </c>
    </row>
    <row r="22" spans="1:13" ht="15.75">
      <c r="A22" s="6">
        <v>8</v>
      </c>
      <c r="B22" s="11">
        <v>6076.43</v>
      </c>
      <c r="C22" s="11">
        <f t="shared" si="0"/>
        <v>0.11000000000058208</v>
      </c>
      <c r="D22" s="11">
        <f t="shared" si="4"/>
        <v>110.00000000058208</v>
      </c>
      <c r="E22" s="11">
        <v>1764.89</v>
      </c>
      <c r="F22" s="11">
        <f t="shared" si="1"/>
        <v>0.09000000000014552</v>
      </c>
      <c r="G22" s="11">
        <f t="shared" si="5"/>
        <v>135.00000000021828</v>
      </c>
      <c r="H22" s="11">
        <v>4299.71</v>
      </c>
      <c r="I22" s="11">
        <f t="shared" si="2"/>
        <v>0.03999999999996362</v>
      </c>
      <c r="J22" s="11">
        <f t="shared" si="6"/>
        <v>39.99999999996362</v>
      </c>
      <c r="K22" s="11">
        <v>1005.67</v>
      </c>
      <c r="L22" s="11">
        <f t="shared" si="3"/>
        <v>0.03999999999996362</v>
      </c>
      <c r="M22" s="11">
        <f t="shared" si="7"/>
        <v>59.99999999994543</v>
      </c>
    </row>
    <row r="23" spans="1:13" ht="15">
      <c r="A23" s="12">
        <v>9</v>
      </c>
      <c r="B23" s="11">
        <v>6076.7</v>
      </c>
      <c r="C23" s="11">
        <f t="shared" si="0"/>
        <v>0.26999999999952706</v>
      </c>
      <c r="D23" s="11">
        <f t="shared" si="4"/>
        <v>269.99999999952706</v>
      </c>
      <c r="E23" s="11">
        <v>1765.02</v>
      </c>
      <c r="F23" s="11">
        <f t="shared" si="1"/>
        <v>0.12999999999988177</v>
      </c>
      <c r="G23" s="11">
        <f t="shared" si="5"/>
        <v>194.99999999982265</v>
      </c>
      <c r="H23" s="11">
        <v>4299.87</v>
      </c>
      <c r="I23" s="11">
        <f t="shared" si="2"/>
        <v>0.15999999999985448</v>
      </c>
      <c r="J23" s="11">
        <f t="shared" si="6"/>
        <v>159.99999999985448</v>
      </c>
      <c r="K23" s="11">
        <v>1005.74</v>
      </c>
      <c r="L23" s="11">
        <f t="shared" si="3"/>
        <v>0.07000000000005002</v>
      </c>
      <c r="M23" s="11">
        <f t="shared" si="7"/>
        <v>105.00000000007503</v>
      </c>
    </row>
    <row r="24" spans="1:13" ht="15.75">
      <c r="A24" s="6">
        <v>10</v>
      </c>
      <c r="B24" s="11">
        <v>6076.95</v>
      </c>
      <c r="C24" s="11">
        <f t="shared" si="0"/>
        <v>0.25</v>
      </c>
      <c r="D24" s="11">
        <f t="shared" si="4"/>
        <v>250</v>
      </c>
      <c r="E24" s="11">
        <v>1765.14</v>
      </c>
      <c r="F24" s="11">
        <f t="shared" si="1"/>
        <v>0.12000000000011823</v>
      </c>
      <c r="G24" s="11">
        <f t="shared" si="5"/>
        <v>180.00000000017735</v>
      </c>
      <c r="H24" s="11">
        <v>4300.01</v>
      </c>
      <c r="I24" s="11">
        <f t="shared" si="2"/>
        <v>0.14000000000032742</v>
      </c>
      <c r="J24" s="11">
        <f t="shared" si="6"/>
        <v>140.00000000032742</v>
      </c>
      <c r="K24" s="11">
        <v>1005.81</v>
      </c>
      <c r="L24" s="11">
        <f t="shared" si="3"/>
        <v>0.06999999999993634</v>
      </c>
      <c r="M24" s="11">
        <f t="shared" si="7"/>
        <v>104.9999999999045</v>
      </c>
    </row>
    <row r="25" spans="1:13" ht="15">
      <c r="A25" s="12">
        <v>11</v>
      </c>
      <c r="B25" s="11">
        <v>6077.2</v>
      </c>
      <c r="C25" s="11">
        <f t="shared" si="0"/>
        <v>0.25</v>
      </c>
      <c r="D25" s="11">
        <f t="shared" si="4"/>
        <v>250</v>
      </c>
      <c r="E25" s="11">
        <v>1765.27</v>
      </c>
      <c r="F25" s="11">
        <f t="shared" si="1"/>
        <v>0.12999999999988177</v>
      </c>
      <c r="G25" s="11">
        <f t="shared" si="5"/>
        <v>194.99999999982265</v>
      </c>
      <c r="H25" s="11">
        <v>4300.16</v>
      </c>
      <c r="I25" s="11">
        <f t="shared" si="2"/>
        <v>0.1499999999996362</v>
      </c>
      <c r="J25" s="11">
        <f t="shared" si="6"/>
        <v>149.9999999996362</v>
      </c>
      <c r="K25" s="11">
        <v>1005.88</v>
      </c>
      <c r="L25" s="11">
        <f t="shared" si="3"/>
        <v>0.07000000000005002</v>
      </c>
      <c r="M25" s="11">
        <f t="shared" si="7"/>
        <v>105.00000000007503</v>
      </c>
    </row>
    <row r="26" spans="1:13" ht="15.75">
      <c r="A26" s="6">
        <v>12</v>
      </c>
      <c r="B26" s="11">
        <v>6077.51</v>
      </c>
      <c r="C26" s="11">
        <f t="shared" si="0"/>
        <v>0.3100000000004002</v>
      </c>
      <c r="D26" s="11">
        <f t="shared" si="4"/>
        <v>310.0000000004002</v>
      </c>
      <c r="E26" s="11">
        <v>1765.4</v>
      </c>
      <c r="F26" s="11">
        <f t="shared" si="1"/>
        <v>0.13000000000010914</v>
      </c>
      <c r="G26" s="11">
        <f t="shared" si="5"/>
        <v>195.0000000001637</v>
      </c>
      <c r="H26" s="11">
        <v>4300.33</v>
      </c>
      <c r="I26" s="11">
        <f t="shared" si="2"/>
        <v>0.17000000000007276</v>
      </c>
      <c r="J26" s="11">
        <f t="shared" si="6"/>
        <v>170.00000000007276</v>
      </c>
      <c r="K26" s="11">
        <v>1005.95</v>
      </c>
      <c r="L26" s="11">
        <f t="shared" si="3"/>
        <v>0.07000000000005002</v>
      </c>
      <c r="M26" s="11">
        <f t="shared" si="7"/>
        <v>105.00000000007503</v>
      </c>
    </row>
    <row r="27" spans="1:13" ht="15">
      <c r="A27" s="12">
        <v>13</v>
      </c>
      <c r="B27" s="11">
        <v>6077.75</v>
      </c>
      <c r="C27" s="11">
        <f t="shared" si="0"/>
        <v>0.23999999999978172</v>
      </c>
      <c r="D27" s="11">
        <f t="shared" si="4"/>
        <v>239.99999999978172</v>
      </c>
      <c r="E27" s="11">
        <v>1765.5</v>
      </c>
      <c r="F27" s="11">
        <f t="shared" si="1"/>
        <v>0.09999999999990905</v>
      </c>
      <c r="G27" s="11">
        <f t="shared" si="5"/>
        <v>149.99999999986358</v>
      </c>
      <c r="H27" s="11">
        <v>4300.44</v>
      </c>
      <c r="I27" s="11">
        <f t="shared" si="2"/>
        <v>0.10999999999967258</v>
      </c>
      <c r="J27" s="11">
        <f t="shared" si="6"/>
        <v>109.99999999967258</v>
      </c>
      <c r="K27" s="11">
        <v>1005.98</v>
      </c>
      <c r="L27" s="11">
        <f t="shared" si="3"/>
        <v>0.029999999999972715</v>
      </c>
      <c r="M27" s="11">
        <f t="shared" si="7"/>
        <v>44.99999999995907</v>
      </c>
    </row>
    <row r="28" spans="1:13" ht="15.75">
      <c r="A28" s="6">
        <v>14</v>
      </c>
      <c r="B28" s="11">
        <v>6078</v>
      </c>
      <c r="C28" s="11">
        <f t="shared" si="0"/>
        <v>0.25</v>
      </c>
      <c r="D28" s="11">
        <f t="shared" si="4"/>
        <v>250</v>
      </c>
      <c r="E28" s="11">
        <v>1765.61</v>
      </c>
      <c r="F28" s="11">
        <f t="shared" si="1"/>
        <v>0.10999999999989996</v>
      </c>
      <c r="G28" s="11">
        <f t="shared" si="5"/>
        <v>164.99999999984993</v>
      </c>
      <c r="H28" s="11">
        <v>4300.61</v>
      </c>
      <c r="I28" s="11">
        <f t="shared" si="2"/>
        <v>0.17000000000007276</v>
      </c>
      <c r="J28" s="11">
        <f t="shared" si="6"/>
        <v>170.00000000007276</v>
      </c>
      <c r="K28" s="11">
        <v>1006.05</v>
      </c>
      <c r="L28" s="11">
        <f t="shared" si="3"/>
        <v>0.06999999999993634</v>
      </c>
      <c r="M28" s="11">
        <f t="shared" si="7"/>
        <v>104.9999999999045</v>
      </c>
    </row>
    <row r="29" spans="1:13" ht="15">
      <c r="A29" s="12">
        <v>15</v>
      </c>
      <c r="B29" s="11">
        <v>6078.25</v>
      </c>
      <c r="C29" s="11">
        <f t="shared" si="0"/>
        <v>0.25</v>
      </c>
      <c r="D29" s="11">
        <f t="shared" si="4"/>
        <v>250</v>
      </c>
      <c r="E29" s="11">
        <v>1765.74</v>
      </c>
      <c r="F29" s="11">
        <f t="shared" si="1"/>
        <v>0.13000000000010914</v>
      </c>
      <c r="G29" s="11">
        <f t="shared" si="5"/>
        <v>195.0000000001637</v>
      </c>
      <c r="H29" s="11">
        <v>4300.74</v>
      </c>
      <c r="I29" s="11">
        <f t="shared" si="2"/>
        <v>0.13000000000010914</v>
      </c>
      <c r="J29" s="11">
        <f t="shared" si="6"/>
        <v>130.00000000010914</v>
      </c>
      <c r="K29" s="11">
        <v>1006.13</v>
      </c>
      <c r="L29" s="11">
        <f t="shared" si="3"/>
        <v>0.08000000000004093</v>
      </c>
      <c r="M29" s="11">
        <f t="shared" si="7"/>
        <v>120.00000000006139</v>
      </c>
    </row>
    <row r="30" spans="1:13" ht="15.75">
      <c r="A30" s="6">
        <v>16</v>
      </c>
      <c r="B30" s="11">
        <v>6078.47</v>
      </c>
      <c r="C30" s="11">
        <f t="shared" si="0"/>
        <v>0.22000000000025466</v>
      </c>
      <c r="D30" s="11">
        <f t="shared" si="4"/>
        <v>220.00000000025466</v>
      </c>
      <c r="E30" s="11">
        <v>1765.85</v>
      </c>
      <c r="F30" s="11">
        <f t="shared" si="1"/>
        <v>0.10999999999989996</v>
      </c>
      <c r="G30" s="11">
        <f t="shared" si="5"/>
        <v>164.99999999984993</v>
      </c>
      <c r="H30" s="11">
        <v>4300.84</v>
      </c>
      <c r="I30" s="11">
        <f t="shared" si="2"/>
        <v>0.1000000000003638</v>
      </c>
      <c r="J30" s="11">
        <f t="shared" si="6"/>
        <v>100.0000000003638</v>
      </c>
      <c r="K30" s="11">
        <v>1006.18</v>
      </c>
      <c r="L30" s="11">
        <f t="shared" si="3"/>
        <v>0.049999999999954525</v>
      </c>
      <c r="M30" s="11">
        <f t="shared" si="7"/>
        <v>74.99999999993179</v>
      </c>
    </row>
    <row r="31" spans="1:13" ht="15">
      <c r="A31" s="12">
        <v>17</v>
      </c>
      <c r="B31" s="11">
        <v>6078.67</v>
      </c>
      <c r="C31" s="11">
        <f t="shared" si="0"/>
        <v>0.1999999999998181</v>
      </c>
      <c r="D31" s="11">
        <f t="shared" si="4"/>
        <v>199.9999999998181</v>
      </c>
      <c r="E31" s="11">
        <v>1765.96</v>
      </c>
      <c r="F31" s="11">
        <f t="shared" si="1"/>
        <v>0.11000000000012733</v>
      </c>
      <c r="G31" s="11">
        <f t="shared" si="5"/>
        <v>165.000000000191</v>
      </c>
      <c r="H31" s="11">
        <v>4300.93</v>
      </c>
      <c r="I31" s="11">
        <f t="shared" si="2"/>
        <v>0.09000000000014552</v>
      </c>
      <c r="J31" s="11">
        <f t="shared" si="6"/>
        <v>90.00000000014552</v>
      </c>
      <c r="K31" s="11">
        <v>1006.24</v>
      </c>
      <c r="L31" s="11">
        <f t="shared" si="3"/>
        <v>0.06000000000005912</v>
      </c>
      <c r="M31" s="11">
        <f t="shared" si="7"/>
        <v>90.00000000008868</v>
      </c>
    </row>
    <row r="32" spans="1:13" ht="15.75">
      <c r="A32" s="6">
        <v>18</v>
      </c>
      <c r="B32" s="11">
        <v>6078.77</v>
      </c>
      <c r="C32" s="11">
        <f t="shared" si="0"/>
        <v>0.1000000000003638</v>
      </c>
      <c r="D32" s="11">
        <f t="shared" si="4"/>
        <v>100.0000000003638</v>
      </c>
      <c r="E32" s="11">
        <v>1766.07</v>
      </c>
      <c r="F32" s="11">
        <f t="shared" si="1"/>
        <v>0.10999999999989996</v>
      </c>
      <c r="G32" s="11">
        <f t="shared" si="5"/>
        <v>164.99999999984993</v>
      </c>
      <c r="H32" s="11">
        <v>4301.02</v>
      </c>
      <c r="I32" s="11">
        <f t="shared" si="2"/>
        <v>0.09000000000014552</v>
      </c>
      <c r="J32" s="11">
        <f t="shared" si="6"/>
        <v>90.00000000014552</v>
      </c>
      <c r="K32" s="11">
        <v>1006.3</v>
      </c>
      <c r="L32" s="11">
        <f t="shared" si="3"/>
        <v>0.05999999999994543</v>
      </c>
      <c r="M32" s="11">
        <f t="shared" si="7"/>
        <v>89.99999999991815</v>
      </c>
    </row>
    <row r="33" spans="1:13" ht="15">
      <c r="A33" s="12">
        <v>19</v>
      </c>
      <c r="B33" s="11">
        <v>6078.87</v>
      </c>
      <c r="C33" s="11">
        <f t="shared" si="0"/>
        <v>0.0999999999994543</v>
      </c>
      <c r="D33" s="11">
        <f t="shared" si="4"/>
        <v>99.9999999994543</v>
      </c>
      <c r="E33" s="11">
        <v>1766.13</v>
      </c>
      <c r="F33" s="11">
        <f t="shared" si="1"/>
        <v>0.060000000000172804</v>
      </c>
      <c r="G33" s="11">
        <f t="shared" si="5"/>
        <v>90.0000000002592</v>
      </c>
      <c r="H33" s="11">
        <v>4301.09</v>
      </c>
      <c r="I33" s="11">
        <f t="shared" si="2"/>
        <v>0.06999999999970896</v>
      </c>
      <c r="J33" s="11">
        <f t="shared" si="6"/>
        <v>69.99999999970896</v>
      </c>
      <c r="K33" s="11">
        <v>1006.35</v>
      </c>
      <c r="L33" s="11">
        <f t="shared" si="3"/>
        <v>0.05000000000006821</v>
      </c>
      <c r="M33" s="11">
        <f t="shared" si="7"/>
        <v>75.00000000010232</v>
      </c>
    </row>
    <row r="34" spans="1:13" ht="15.75">
      <c r="A34" s="6">
        <v>20</v>
      </c>
      <c r="B34" s="11">
        <v>6078.95</v>
      </c>
      <c r="C34" s="11">
        <f t="shared" si="0"/>
        <v>0.07999999999992724</v>
      </c>
      <c r="D34" s="11">
        <f t="shared" si="4"/>
        <v>79.99999999992724</v>
      </c>
      <c r="E34" s="11">
        <v>1766.18</v>
      </c>
      <c r="F34" s="11">
        <f t="shared" si="1"/>
        <v>0.049999999999954525</v>
      </c>
      <c r="G34" s="11">
        <f t="shared" si="5"/>
        <v>74.99999999993179</v>
      </c>
      <c r="H34" s="11">
        <v>4301.14</v>
      </c>
      <c r="I34" s="11">
        <f t="shared" si="2"/>
        <v>0.0500000000001819</v>
      </c>
      <c r="J34" s="11">
        <f t="shared" si="6"/>
        <v>50.0000000001819</v>
      </c>
      <c r="K34" s="11">
        <v>1006.38</v>
      </c>
      <c r="L34" s="11">
        <f t="shared" si="3"/>
        <v>0.029999999999972715</v>
      </c>
      <c r="M34" s="11">
        <f t="shared" si="7"/>
        <v>44.99999999995907</v>
      </c>
    </row>
    <row r="35" spans="1:13" ht="15">
      <c r="A35" s="12">
        <v>21</v>
      </c>
      <c r="B35" s="11">
        <v>6078.98</v>
      </c>
      <c r="C35" s="11">
        <f t="shared" si="0"/>
        <v>0.02999999999974534</v>
      </c>
      <c r="D35" s="11">
        <f t="shared" si="4"/>
        <v>29.99999999974534</v>
      </c>
      <c r="E35" s="11">
        <v>1766.24</v>
      </c>
      <c r="F35" s="11">
        <f t="shared" si="1"/>
        <v>0.05999999999994543</v>
      </c>
      <c r="G35" s="11">
        <f t="shared" si="5"/>
        <v>89.99999999991815</v>
      </c>
      <c r="H35" s="11">
        <v>4301.14</v>
      </c>
      <c r="I35" s="11">
        <f t="shared" si="2"/>
        <v>0</v>
      </c>
      <c r="J35" s="11">
        <f t="shared" si="6"/>
        <v>0</v>
      </c>
      <c r="K35" s="11">
        <v>1006.41</v>
      </c>
      <c r="L35" s="11">
        <f t="shared" si="3"/>
        <v>0.029999999999972715</v>
      </c>
      <c r="M35" s="11">
        <f t="shared" si="7"/>
        <v>44.99999999995907</v>
      </c>
    </row>
    <row r="36" spans="1:13" ht="15.75">
      <c r="A36" s="6">
        <v>22</v>
      </c>
      <c r="B36" s="11">
        <v>6079</v>
      </c>
      <c r="C36" s="11">
        <f t="shared" si="0"/>
        <v>0.020000000000436557</v>
      </c>
      <c r="D36" s="11">
        <f t="shared" si="4"/>
        <v>20.000000000436557</v>
      </c>
      <c r="E36" s="11">
        <v>1766.29</v>
      </c>
      <c r="F36" s="11">
        <f t="shared" si="1"/>
        <v>0.049999999999954525</v>
      </c>
      <c r="G36" s="11">
        <f t="shared" si="5"/>
        <v>74.99999999993179</v>
      </c>
      <c r="H36" s="11">
        <v>4301.16</v>
      </c>
      <c r="I36" s="11">
        <f t="shared" si="2"/>
        <v>0.019999999999527063</v>
      </c>
      <c r="J36" s="11">
        <f t="shared" si="6"/>
        <v>19.999999999527063</v>
      </c>
      <c r="K36" s="11">
        <v>1006.43</v>
      </c>
      <c r="L36" s="11">
        <f t="shared" si="3"/>
        <v>0.01999999999998181</v>
      </c>
      <c r="M36" s="11">
        <f t="shared" si="7"/>
        <v>29.999999999972715</v>
      </c>
    </row>
    <row r="37" spans="1:13" ht="15">
      <c r="A37" s="12">
        <v>23</v>
      </c>
      <c r="B37" s="11">
        <v>6079.03</v>
      </c>
      <c r="C37" s="11">
        <f t="shared" si="0"/>
        <v>0.02999999999974534</v>
      </c>
      <c r="D37" s="11">
        <f t="shared" si="4"/>
        <v>29.99999999974534</v>
      </c>
      <c r="E37" s="11">
        <v>1766.35</v>
      </c>
      <c r="F37" s="11">
        <f t="shared" si="1"/>
        <v>0.05999999999994543</v>
      </c>
      <c r="G37" s="11">
        <f t="shared" si="5"/>
        <v>89.99999999991815</v>
      </c>
      <c r="H37" s="11">
        <v>4301.16</v>
      </c>
      <c r="I37" s="11">
        <f t="shared" si="2"/>
        <v>0</v>
      </c>
      <c r="J37" s="11">
        <f t="shared" si="6"/>
        <v>0</v>
      </c>
      <c r="K37" s="11">
        <v>1006.44</v>
      </c>
      <c r="L37" s="11">
        <f t="shared" si="3"/>
        <v>0.010000000000104592</v>
      </c>
      <c r="M37" s="11">
        <f t="shared" si="7"/>
        <v>15.000000000156888</v>
      </c>
    </row>
    <row r="38" spans="1:13" ht="15.75">
      <c r="A38" s="6">
        <v>24</v>
      </c>
      <c r="B38" s="11">
        <v>6079.04</v>
      </c>
      <c r="C38" s="11">
        <f>B38-B37</f>
        <v>0.010000000000218279</v>
      </c>
      <c r="D38" s="11">
        <f t="shared" si="4"/>
        <v>10.000000000218279</v>
      </c>
      <c r="E38" s="11">
        <v>1766.36</v>
      </c>
      <c r="F38" s="11">
        <f>E38-E37</f>
        <v>0.009999999999990905</v>
      </c>
      <c r="G38" s="11">
        <f t="shared" si="5"/>
        <v>14.999999999986358</v>
      </c>
      <c r="H38" s="11">
        <v>4301.16</v>
      </c>
      <c r="I38" s="11">
        <f>H38-H37</f>
        <v>0</v>
      </c>
      <c r="J38" s="11">
        <f t="shared" si="6"/>
        <v>0</v>
      </c>
      <c r="K38" s="11">
        <v>1006.45</v>
      </c>
      <c r="L38" s="11">
        <f>K38-K37</f>
        <v>0.009999999999990905</v>
      </c>
      <c r="M38" s="11">
        <f t="shared" si="7"/>
        <v>14.999999999986358</v>
      </c>
    </row>
    <row r="39" spans="1:13" ht="15">
      <c r="A39" s="12" t="s">
        <v>11</v>
      </c>
      <c r="B39" s="11"/>
      <c r="C39" s="11"/>
      <c r="D39" s="11">
        <f>SUM(D15:D38)</f>
        <v>3229.9999999995634</v>
      </c>
      <c r="E39" s="11"/>
      <c r="F39" s="11"/>
      <c r="G39" s="11">
        <f>SUM(G15:G38)</f>
        <v>2819.9999999998226</v>
      </c>
      <c r="H39" s="11"/>
      <c r="I39" s="11"/>
      <c r="J39" s="11">
        <f>SUM(J15:J38)</f>
        <v>1739.9999999997817</v>
      </c>
      <c r="K39" s="11"/>
      <c r="L39" s="11"/>
      <c r="M39" s="11">
        <f>SUM(M15:M38)</f>
        <v>1335.00000000015</v>
      </c>
    </row>
    <row r="40" ht="22.5" customHeight="1"/>
    <row r="41" spans="2:9" ht="33.75" customHeight="1">
      <c r="B41" s="5" t="s">
        <v>16</v>
      </c>
      <c r="I41" t="s">
        <v>15</v>
      </c>
    </row>
  </sheetData>
  <sheetProtection/>
  <mergeCells count="11">
    <mergeCell ref="H11:J11"/>
    <mergeCell ref="K11:M11"/>
    <mergeCell ref="A9:A12"/>
    <mergeCell ref="B9:G9"/>
    <mergeCell ref="H9:M9"/>
    <mergeCell ref="B10:D10"/>
    <mergeCell ref="E10:G10"/>
    <mergeCell ref="H10:J10"/>
    <mergeCell ref="K10:M10"/>
    <mergeCell ref="B11:D11"/>
    <mergeCell ref="E11:G11"/>
  </mergeCells>
  <printOptions/>
  <pageMargins left="0.7086614173228347" right="0.49" top="0.28" bottom="0.27" header="0.22" footer="0.24"/>
  <pageSetup fitToHeight="1" fitToWidth="1" horizontalDpi="600" verticalDpi="600" orientation="landscape" paperSize="9" scale="87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1"/>
  <sheetViews>
    <sheetView zoomScale="80" zoomScaleNormal="80" zoomScalePageLayoutView="0" workbookViewId="0" topLeftCell="A4">
      <selection activeCell="A1" sqref="A1:M41"/>
    </sheetView>
  </sheetViews>
  <sheetFormatPr defaultColWidth="9.140625" defaultRowHeight="15"/>
  <cols>
    <col min="1" max="1" width="6.421875" style="0" customWidth="1"/>
    <col min="2" max="2" width="11.8515625" style="0" customWidth="1"/>
    <col min="4" max="4" width="15.28125" style="0" customWidth="1"/>
    <col min="5" max="5" width="11.28125" style="0" customWidth="1"/>
    <col min="7" max="7" width="15.7109375" style="0" customWidth="1"/>
    <col min="8" max="8" width="11.28125" style="0" customWidth="1"/>
    <col min="10" max="10" width="14.140625" style="0" customWidth="1"/>
    <col min="11" max="11" width="11.00390625" style="0" customWidth="1"/>
    <col min="13" max="13" width="16.140625" style="0" customWidth="1"/>
  </cols>
  <sheetData>
    <row r="1" spans="1:11" ht="15.75">
      <c r="A1" s="1" t="s">
        <v>0</v>
      </c>
      <c r="H1" s="13"/>
      <c r="J1" s="13" t="s">
        <v>42</v>
      </c>
      <c r="K1" s="13"/>
    </row>
    <row r="2" spans="1:10" ht="11.25" customHeight="1">
      <c r="A2" s="2" t="s">
        <v>1</v>
      </c>
      <c r="J2" s="2" t="s">
        <v>14</v>
      </c>
    </row>
    <row r="3" ht="15.75">
      <c r="A3" s="1" t="s">
        <v>2</v>
      </c>
    </row>
    <row r="4" ht="15.75">
      <c r="G4" s="3" t="s">
        <v>51</v>
      </c>
    </row>
    <row r="5" ht="7.5" customHeight="1"/>
    <row r="6" ht="15.75">
      <c r="G6" s="4" t="s">
        <v>4</v>
      </c>
    </row>
    <row r="7" ht="15.75">
      <c r="G7" s="4" t="s">
        <v>84</v>
      </c>
    </row>
    <row r="8" ht="10.5" customHeight="1">
      <c r="I8" s="4"/>
    </row>
    <row r="9" spans="1:13" ht="15.75" customHeight="1">
      <c r="A9" s="87" t="s">
        <v>7</v>
      </c>
      <c r="B9" s="90" t="s">
        <v>5</v>
      </c>
      <c r="C9" s="91"/>
      <c r="D9" s="91"/>
      <c r="E9" s="91"/>
      <c r="F9" s="91"/>
      <c r="G9" s="92"/>
      <c r="H9" s="90" t="s">
        <v>10</v>
      </c>
      <c r="I9" s="91"/>
      <c r="J9" s="91"/>
      <c r="K9" s="91"/>
      <c r="L9" s="91"/>
      <c r="M9" s="92"/>
    </row>
    <row r="10" spans="1:13" ht="31.5" customHeight="1">
      <c r="A10" s="88"/>
      <c r="B10" s="121" t="s">
        <v>50</v>
      </c>
      <c r="C10" s="122"/>
      <c r="D10" s="123"/>
      <c r="E10" s="121" t="s">
        <v>46</v>
      </c>
      <c r="F10" s="122"/>
      <c r="G10" s="123"/>
      <c r="H10" s="121" t="s">
        <v>50</v>
      </c>
      <c r="I10" s="122"/>
      <c r="J10" s="123"/>
      <c r="K10" s="118" t="s">
        <v>46</v>
      </c>
      <c r="L10" s="119"/>
      <c r="M10" s="120"/>
    </row>
    <row r="11" spans="1:13" ht="15.75" customHeight="1">
      <c r="A11" s="88"/>
      <c r="B11" s="115" t="s">
        <v>39</v>
      </c>
      <c r="C11" s="116"/>
      <c r="D11" s="117"/>
      <c r="E11" s="115" t="s">
        <v>39</v>
      </c>
      <c r="F11" s="116"/>
      <c r="G11" s="117"/>
      <c r="H11" s="115" t="s">
        <v>39</v>
      </c>
      <c r="I11" s="116"/>
      <c r="J11" s="117"/>
      <c r="K11" s="115" t="s">
        <v>39</v>
      </c>
      <c r="L11" s="116"/>
      <c r="M11" s="117"/>
    </row>
    <row r="12" spans="1:13" ht="47.25">
      <c r="A12" s="89"/>
      <c r="B12" s="14" t="s">
        <v>9</v>
      </c>
      <c r="C12" s="7" t="s">
        <v>8</v>
      </c>
      <c r="D12" s="14" t="s">
        <v>12</v>
      </c>
      <c r="E12" s="14" t="s">
        <v>9</v>
      </c>
      <c r="F12" s="7" t="s">
        <v>8</v>
      </c>
      <c r="G12" s="14" t="s">
        <v>12</v>
      </c>
      <c r="H12" s="14" t="s">
        <v>9</v>
      </c>
      <c r="I12" s="7" t="s">
        <v>8</v>
      </c>
      <c r="J12" s="14" t="s">
        <v>12</v>
      </c>
      <c r="K12" s="14" t="s">
        <v>9</v>
      </c>
      <c r="L12" s="7" t="s">
        <v>8</v>
      </c>
      <c r="M12" s="14" t="s">
        <v>12</v>
      </c>
    </row>
    <row r="13" spans="1:13" ht="15.75">
      <c r="A13" s="14">
        <v>1</v>
      </c>
      <c r="B13" s="8">
        <v>2</v>
      </c>
      <c r="C13" s="14">
        <v>3</v>
      </c>
      <c r="D13" s="8">
        <v>4</v>
      </c>
      <c r="E13" s="14">
        <v>5</v>
      </c>
      <c r="F13" s="8">
        <v>6</v>
      </c>
      <c r="G13" s="14">
        <v>7</v>
      </c>
      <c r="H13" s="8">
        <v>8</v>
      </c>
      <c r="I13" s="14">
        <v>9</v>
      </c>
      <c r="J13" s="8">
        <v>10</v>
      </c>
      <c r="K13" s="14">
        <v>11</v>
      </c>
      <c r="L13" s="8">
        <v>12</v>
      </c>
      <c r="M13" s="14">
        <v>13</v>
      </c>
    </row>
    <row r="14" spans="1:13" ht="15.75">
      <c r="A14" s="14">
        <v>0</v>
      </c>
      <c r="B14" s="8">
        <v>316.97</v>
      </c>
      <c r="C14" s="9"/>
      <c r="D14" s="10"/>
      <c r="E14" s="11">
        <v>1776.19</v>
      </c>
      <c r="F14" s="11"/>
      <c r="G14" s="11"/>
      <c r="H14" s="11">
        <v>169.1</v>
      </c>
      <c r="I14" s="11"/>
      <c r="J14" s="11"/>
      <c r="K14" s="11">
        <v>963.7</v>
      </c>
      <c r="L14" s="11"/>
      <c r="M14" s="11"/>
    </row>
    <row r="15" spans="1:13" ht="15.75">
      <c r="A15" s="12">
        <v>1</v>
      </c>
      <c r="B15" s="8">
        <v>316.97</v>
      </c>
      <c r="C15" s="11">
        <f aca="true" t="shared" si="0" ref="C15:C37">B15-B14</f>
        <v>0</v>
      </c>
      <c r="D15" s="11">
        <f>C15*2000</f>
        <v>0</v>
      </c>
      <c r="E15" s="11">
        <v>1776.22</v>
      </c>
      <c r="F15" s="11">
        <f aca="true" t="shared" si="1" ref="F15:F37">E15-E14</f>
        <v>0.029999999999972715</v>
      </c>
      <c r="G15" s="11">
        <f>F15*2000</f>
        <v>59.99999999994543</v>
      </c>
      <c r="H15" s="11">
        <v>169.1</v>
      </c>
      <c r="I15" s="11">
        <f aca="true" t="shared" si="2" ref="I15:I37">H15-H14</f>
        <v>0</v>
      </c>
      <c r="J15" s="11">
        <f>I15*2000</f>
        <v>0</v>
      </c>
      <c r="K15" s="11">
        <v>963.71</v>
      </c>
      <c r="L15" s="11">
        <f aca="true" t="shared" si="3" ref="L15:L37">K15-K14</f>
        <v>0.009999999999990905</v>
      </c>
      <c r="M15" s="11">
        <f>L15*2000</f>
        <v>19.99999999998181</v>
      </c>
    </row>
    <row r="16" spans="1:13" ht="15.75">
      <c r="A16" s="14">
        <v>2</v>
      </c>
      <c r="B16" s="8">
        <v>316.97</v>
      </c>
      <c r="C16" s="11">
        <f t="shared" si="0"/>
        <v>0</v>
      </c>
      <c r="D16" s="11">
        <f aca="true" t="shared" si="4" ref="D16:D38">C16*2000</f>
        <v>0</v>
      </c>
      <c r="E16" s="11">
        <v>1776.25</v>
      </c>
      <c r="F16" s="11">
        <f t="shared" si="1"/>
        <v>0.029999999999972715</v>
      </c>
      <c r="G16" s="11">
        <f aca="true" t="shared" si="5" ref="G16:G38">F16*2000</f>
        <v>59.99999999994543</v>
      </c>
      <c r="H16" s="11">
        <v>169.1</v>
      </c>
      <c r="I16" s="11">
        <f t="shared" si="2"/>
        <v>0</v>
      </c>
      <c r="J16" s="11">
        <f aca="true" t="shared" si="6" ref="J16:J38">I16*2000</f>
        <v>0</v>
      </c>
      <c r="K16" s="11">
        <v>963.71</v>
      </c>
      <c r="L16" s="11">
        <f t="shared" si="3"/>
        <v>0</v>
      </c>
      <c r="M16" s="11">
        <f aca="true" t="shared" si="7" ref="M16:M38">L16*2000</f>
        <v>0</v>
      </c>
    </row>
    <row r="17" spans="1:13" ht="15.75">
      <c r="A17" s="12">
        <v>3</v>
      </c>
      <c r="B17" s="8">
        <v>316.97</v>
      </c>
      <c r="C17" s="11">
        <f t="shared" si="0"/>
        <v>0</v>
      </c>
      <c r="D17" s="11">
        <f t="shared" si="4"/>
        <v>0</v>
      </c>
      <c r="E17" s="11">
        <v>1776.28</v>
      </c>
      <c r="F17" s="11">
        <f t="shared" si="1"/>
        <v>0.029999999999972715</v>
      </c>
      <c r="G17" s="11">
        <f t="shared" si="5"/>
        <v>59.99999999994543</v>
      </c>
      <c r="H17" s="11">
        <v>169.1</v>
      </c>
      <c r="I17" s="11">
        <f t="shared" si="2"/>
        <v>0</v>
      </c>
      <c r="J17" s="11">
        <f t="shared" si="6"/>
        <v>0</v>
      </c>
      <c r="K17" s="11">
        <v>963.71</v>
      </c>
      <c r="L17" s="11">
        <f t="shared" si="3"/>
        <v>0</v>
      </c>
      <c r="M17" s="11">
        <f t="shared" si="7"/>
        <v>0</v>
      </c>
    </row>
    <row r="18" spans="1:13" ht="15.75">
      <c r="A18" s="14">
        <v>4</v>
      </c>
      <c r="B18" s="8">
        <v>316.97</v>
      </c>
      <c r="C18" s="11">
        <f t="shared" si="0"/>
        <v>0</v>
      </c>
      <c r="D18" s="11">
        <f t="shared" si="4"/>
        <v>0</v>
      </c>
      <c r="E18" s="11">
        <v>1776.31</v>
      </c>
      <c r="F18" s="11">
        <f t="shared" si="1"/>
        <v>0.029999999999972715</v>
      </c>
      <c r="G18" s="11">
        <f t="shared" si="5"/>
        <v>59.99999999994543</v>
      </c>
      <c r="H18" s="11">
        <v>169.1</v>
      </c>
      <c r="I18" s="11">
        <f t="shared" si="2"/>
        <v>0</v>
      </c>
      <c r="J18" s="11">
        <f t="shared" si="6"/>
        <v>0</v>
      </c>
      <c r="K18" s="11">
        <v>963.71</v>
      </c>
      <c r="L18" s="11">
        <f t="shared" si="3"/>
        <v>0</v>
      </c>
      <c r="M18" s="11">
        <f t="shared" si="7"/>
        <v>0</v>
      </c>
    </row>
    <row r="19" spans="1:13" ht="15.75">
      <c r="A19" s="12">
        <v>5</v>
      </c>
      <c r="B19" s="8">
        <v>316.97</v>
      </c>
      <c r="C19" s="11">
        <f t="shared" si="0"/>
        <v>0</v>
      </c>
      <c r="D19" s="11">
        <f t="shared" si="4"/>
        <v>0</v>
      </c>
      <c r="E19" s="11">
        <v>1776.34</v>
      </c>
      <c r="F19" s="11">
        <f t="shared" si="1"/>
        <v>0.029999999999972715</v>
      </c>
      <c r="G19" s="11">
        <f t="shared" si="5"/>
        <v>59.99999999994543</v>
      </c>
      <c r="H19" s="11">
        <v>169.1</v>
      </c>
      <c r="I19" s="11">
        <f t="shared" si="2"/>
        <v>0</v>
      </c>
      <c r="J19" s="11">
        <f t="shared" si="6"/>
        <v>0</v>
      </c>
      <c r="K19" s="11">
        <v>963.72</v>
      </c>
      <c r="L19" s="11">
        <f t="shared" si="3"/>
        <v>0.009999999999990905</v>
      </c>
      <c r="M19" s="11">
        <f t="shared" si="7"/>
        <v>19.99999999998181</v>
      </c>
    </row>
    <row r="20" spans="1:13" ht="15.75">
      <c r="A20" s="14">
        <v>6</v>
      </c>
      <c r="B20" s="8">
        <v>316.97</v>
      </c>
      <c r="C20" s="11">
        <f t="shared" si="0"/>
        <v>0</v>
      </c>
      <c r="D20" s="11">
        <f t="shared" si="4"/>
        <v>0</v>
      </c>
      <c r="E20" s="11">
        <v>1776.37</v>
      </c>
      <c r="F20" s="11">
        <f t="shared" si="1"/>
        <v>0.029999999999972715</v>
      </c>
      <c r="G20" s="11">
        <f t="shared" si="5"/>
        <v>59.99999999994543</v>
      </c>
      <c r="H20" s="11">
        <v>169.1</v>
      </c>
      <c r="I20" s="11">
        <f t="shared" si="2"/>
        <v>0</v>
      </c>
      <c r="J20" s="11">
        <f t="shared" si="6"/>
        <v>0</v>
      </c>
      <c r="K20" s="11">
        <v>963.72</v>
      </c>
      <c r="L20" s="11">
        <f t="shared" si="3"/>
        <v>0</v>
      </c>
      <c r="M20" s="11">
        <f t="shared" si="7"/>
        <v>0</v>
      </c>
    </row>
    <row r="21" spans="1:13" ht="15.75">
      <c r="A21" s="12">
        <v>7</v>
      </c>
      <c r="B21" s="8">
        <v>316.97</v>
      </c>
      <c r="C21" s="11">
        <f t="shared" si="0"/>
        <v>0</v>
      </c>
      <c r="D21" s="11">
        <f t="shared" si="4"/>
        <v>0</v>
      </c>
      <c r="E21" s="11">
        <v>1776.4</v>
      </c>
      <c r="F21" s="11">
        <f t="shared" si="1"/>
        <v>0.03000000000020009</v>
      </c>
      <c r="G21" s="11">
        <f t="shared" si="5"/>
        <v>60.00000000040018</v>
      </c>
      <c r="H21" s="11">
        <v>169.1</v>
      </c>
      <c r="I21" s="11">
        <f t="shared" si="2"/>
        <v>0</v>
      </c>
      <c r="J21" s="11">
        <f t="shared" si="6"/>
        <v>0</v>
      </c>
      <c r="K21" s="11">
        <v>963.72</v>
      </c>
      <c r="L21" s="11">
        <f t="shared" si="3"/>
        <v>0</v>
      </c>
      <c r="M21" s="11">
        <f t="shared" si="7"/>
        <v>0</v>
      </c>
    </row>
    <row r="22" spans="1:13" ht="15.75">
      <c r="A22" s="14">
        <v>8</v>
      </c>
      <c r="B22" s="8">
        <v>316.97</v>
      </c>
      <c r="C22" s="11">
        <f t="shared" si="0"/>
        <v>0</v>
      </c>
      <c r="D22" s="11">
        <f t="shared" si="4"/>
        <v>0</v>
      </c>
      <c r="E22" s="11">
        <v>1776.44</v>
      </c>
      <c r="F22" s="11">
        <f t="shared" si="1"/>
        <v>0.03999999999996362</v>
      </c>
      <c r="G22" s="11">
        <f t="shared" si="5"/>
        <v>79.99999999992724</v>
      </c>
      <c r="H22" s="11">
        <v>169.1</v>
      </c>
      <c r="I22" s="11">
        <f t="shared" si="2"/>
        <v>0</v>
      </c>
      <c r="J22" s="11">
        <f t="shared" si="6"/>
        <v>0</v>
      </c>
      <c r="K22" s="11">
        <v>963.73</v>
      </c>
      <c r="L22" s="11">
        <f t="shared" si="3"/>
        <v>0.009999999999990905</v>
      </c>
      <c r="M22" s="11">
        <f t="shared" si="7"/>
        <v>19.99999999998181</v>
      </c>
    </row>
    <row r="23" spans="1:13" ht="15.75">
      <c r="A23" s="12">
        <v>9</v>
      </c>
      <c r="B23" s="8">
        <v>316.97</v>
      </c>
      <c r="C23" s="11">
        <f t="shared" si="0"/>
        <v>0</v>
      </c>
      <c r="D23" s="11">
        <f t="shared" si="4"/>
        <v>0</v>
      </c>
      <c r="E23" s="11">
        <v>1776.49</v>
      </c>
      <c r="F23" s="11">
        <f t="shared" si="1"/>
        <v>0.049999999999954525</v>
      </c>
      <c r="G23" s="11">
        <f t="shared" si="5"/>
        <v>99.99999999990905</v>
      </c>
      <c r="H23" s="11">
        <v>169.1</v>
      </c>
      <c r="I23" s="11">
        <f t="shared" si="2"/>
        <v>0</v>
      </c>
      <c r="J23" s="11">
        <f t="shared" si="6"/>
        <v>0</v>
      </c>
      <c r="K23" s="11">
        <v>963.74</v>
      </c>
      <c r="L23" s="11">
        <f t="shared" si="3"/>
        <v>0.009999999999990905</v>
      </c>
      <c r="M23" s="11">
        <f t="shared" si="7"/>
        <v>19.99999999998181</v>
      </c>
    </row>
    <row r="24" spans="1:13" ht="15.75">
      <c r="A24" s="14">
        <v>10</v>
      </c>
      <c r="B24" s="8">
        <v>316.97</v>
      </c>
      <c r="C24" s="11">
        <f t="shared" si="0"/>
        <v>0</v>
      </c>
      <c r="D24" s="11">
        <f t="shared" si="4"/>
        <v>0</v>
      </c>
      <c r="E24" s="11">
        <v>1776.53</v>
      </c>
      <c r="F24" s="11">
        <f t="shared" si="1"/>
        <v>0.03999999999996362</v>
      </c>
      <c r="G24" s="11">
        <f t="shared" si="5"/>
        <v>79.99999999992724</v>
      </c>
      <c r="H24" s="11">
        <v>169.1</v>
      </c>
      <c r="I24" s="11">
        <f t="shared" si="2"/>
        <v>0</v>
      </c>
      <c r="J24" s="11">
        <f t="shared" si="6"/>
        <v>0</v>
      </c>
      <c r="K24" s="11">
        <v>963.74</v>
      </c>
      <c r="L24" s="11">
        <f t="shared" si="3"/>
        <v>0</v>
      </c>
      <c r="M24" s="11">
        <f t="shared" si="7"/>
        <v>0</v>
      </c>
    </row>
    <row r="25" spans="1:13" ht="15.75">
      <c r="A25" s="12">
        <v>11</v>
      </c>
      <c r="B25" s="8">
        <v>316.97</v>
      </c>
      <c r="C25" s="11">
        <f t="shared" si="0"/>
        <v>0</v>
      </c>
      <c r="D25" s="11">
        <f t="shared" si="4"/>
        <v>0</v>
      </c>
      <c r="E25" s="11">
        <v>1776.58</v>
      </c>
      <c r="F25" s="11">
        <f t="shared" si="1"/>
        <v>0.049999999999954525</v>
      </c>
      <c r="G25" s="11">
        <f t="shared" si="5"/>
        <v>99.99999999990905</v>
      </c>
      <c r="H25" s="11">
        <v>169.1</v>
      </c>
      <c r="I25" s="11">
        <f t="shared" si="2"/>
        <v>0</v>
      </c>
      <c r="J25" s="11">
        <f t="shared" si="6"/>
        <v>0</v>
      </c>
      <c r="K25" s="11">
        <v>963.75</v>
      </c>
      <c r="L25" s="11">
        <f t="shared" si="3"/>
        <v>0.009999999999990905</v>
      </c>
      <c r="M25" s="11">
        <f t="shared" si="7"/>
        <v>19.99999999998181</v>
      </c>
    </row>
    <row r="26" spans="1:13" ht="15.75">
      <c r="A26" s="14">
        <v>12</v>
      </c>
      <c r="B26" s="8">
        <v>316.97</v>
      </c>
      <c r="C26" s="11">
        <f t="shared" si="0"/>
        <v>0</v>
      </c>
      <c r="D26" s="11">
        <f t="shared" si="4"/>
        <v>0</v>
      </c>
      <c r="E26" s="11">
        <v>1776.62</v>
      </c>
      <c r="F26" s="11">
        <f t="shared" si="1"/>
        <v>0.03999999999996362</v>
      </c>
      <c r="G26" s="11">
        <f t="shared" si="5"/>
        <v>79.99999999992724</v>
      </c>
      <c r="H26" s="11">
        <v>169.1</v>
      </c>
      <c r="I26" s="11">
        <f t="shared" si="2"/>
        <v>0</v>
      </c>
      <c r="J26" s="11">
        <f t="shared" si="6"/>
        <v>0</v>
      </c>
      <c r="K26" s="11">
        <v>963.76</v>
      </c>
      <c r="L26" s="11">
        <f t="shared" si="3"/>
        <v>0.009999999999990905</v>
      </c>
      <c r="M26" s="11">
        <f t="shared" si="7"/>
        <v>19.99999999998181</v>
      </c>
    </row>
    <row r="27" spans="1:13" ht="15.75">
      <c r="A27" s="12">
        <v>13</v>
      </c>
      <c r="B27" s="8">
        <v>316.97</v>
      </c>
      <c r="C27" s="11">
        <f t="shared" si="0"/>
        <v>0</v>
      </c>
      <c r="D27" s="11">
        <f t="shared" si="4"/>
        <v>0</v>
      </c>
      <c r="E27" s="11">
        <v>1776.66</v>
      </c>
      <c r="F27" s="11">
        <f t="shared" si="1"/>
        <v>0.040000000000190994</v>
      </c>
      <c r="G27" s="11">
        <f t="shared" si="5"/>
        <v>80.00000000038199</v>
      </c>
      <c r="H27" s="11">
        <v>169.1</v>
      </c>
      <c r="I27" s="11">
        <f t="shared" si="2"/>
        <v>0</v>
      </c>
      <c r="J27" s="11">
        <f t="shared" si="6"/>
        <v>0</v>
      </c>
      <c r="K27" s="11">
        <v>963.77</v>
      </c>
      <c r="L27" s="11">
        <f t="shared" si="3"/>
        <v>0.009999999999990905</v>
      </c>
      <c r="M27" s="11">
        <f t="shared" si="7"/>
        <v>19.99999999998181</v>
      </c>
    </row>
    <row r="28" spans="1:13" ht="15.75">
      <c r="A28" s="14">
        <v>14</v>
      </c>
      <c r="B28" s="8">
        <v>316.97</v>
      </c>
      <c r="C28" s="11">
        <f t="shared" si="0"/>
        <v>0</v>
      </c>
      <c r="D28" s="11">
        <f t="shared" si="4"/>
        <v>0</v>
      </c>
      <c r="E28" s="11">
        <v>1776.71</v>
      </c>
      <c r="F28" s="11">
        <f t="shared" si="1"/>
        <v>0.049999999999954525</v>
      </c>
      <c r="G28" s="11">
        <f t="shared" si="5"/>
        <v>99.99999999990905</v>
      </c>
      <c r="H28" s="11">
        <v>169.1</v>
      </c>
      <c r="I28" s="11">
        <f t="shared" si="2"/>
        <v>0</v>
      </c>
      <c r="J28" s="11">
        <f t="shared" si="6"/>
        <v>0</v>
      </c>
      <c r="K28" s="11">
        <v>963.78</v>
      </c>
      <c r="L28" s="11">
        <f t="shared" si="3"/>
        <v>0.009999999999990905</v>
      </c>
      <c r="M28" s="11">
        <f t="shared" si="7"/>
        <v>19.99999999998181</v>
      </c>
    </row>
    <row r="29" spans="1:13" ht="15.75">
      <c r="A29" s="12">
        <v>15</v>
      </c>
      <c r="B29" s="8">
        <v>316.97</v>
      </c>
      <c r="C29" s="11">
        <f t="shared" si="0"/>
        <v>0</v>
      </c>
      <c r="D29" s="11">
        <f t="shared" si="4"/>
        <v>0</v>
      </c>
      <c r="E29" s="11">
        <v>1776.76</v>
      </c>
      <c r="F29" s="11">
        <f t="shared" si="1"/>
        <v>0.049999999999954525</v>
      </c>
      <c r="G29" s="11">
        <f t="shared" si="5"/>
        <v>99.99999999990905</v>
      </c>
      <c r="H29" s="11">
        <v>169.1</v>
      </c>
      <c r="I29" s="11">
        <f t="shared" si="2"/>
        <v>0</v>
      </c>
      <c r="J29" s="11">
        <f t="shared" si="6"/>
        <v>0</v>
      </c>
      <c r="K29" s="11">
        <v>963.79</v>
      </c>
      <c r="L29" s="11">
        <f t="shared" si="3"/>
        <v>0.009999999999990905</v>
      </c>
      <c r="M29" s="11">
        <f t="shared" si="7"/>
        <v>19.99999999998181</v>
      </c>
    </row>
    <row r="30" spans="1:13" ht="15.75">
      <c r="A30" s="14">
        <v>16</v>
      </c>
      <c r="B30" s="8">
        <v>316.97</v>
      </c>
      <c r="C30" s="11">
        <f t="shared" si="0"/>
        <v>0</v>
      </c>
      <c r="D30" s="11">
        <f t="shared" si="4"/>
        <v>0</v>
      </c>
      <c r="E30" s="11">
        <v>1776.8</v>
      </c>
      <c r="F30" s="11">
        <f t="shared" si="1"/>
        <v>0.03999999999996362</v>
      </c>
      <c r="G30" s="11">
        <f t="shared" si="5"/>
        <v>79.99999999992724</v>
      </c>
      <c r="H30" s="11">
        <v>169.1</v>
      </c>
      <c r="I30" s="11">
        <f t="shared" si="2"/>
        <v>0</v>
      </c>
      <c r="J30" s="11">
        <f t="shared" si="6"/>
        <v>0</v>
      </c>
      <c r="K30" s="11">
        <v>963.79</v>
      </c>
      <c r="L30" s="11">
        <f t="shared" si="3"/>
        <v>0</v>
      </c>
      <c r="M30" s="11">
        <f t="shared" si="7"/>
        <v>0</v>
      </c>
    </row>
    <row r="31" spans="1:13" ht="15.75">
      <c r="A31" s="12">
        <v>17</v>
      </c>
      <c r="B31" s="8">
        <v>316.97</v>
      </c>
      <c r="C31" s="11">
        <f t="shared" si="0"/>
        <v>0</v>
      </c>
      <c r="D31" s="11">
        <f t="shared" si="4"/>
        <v>0</v>
      </c>
      <c r="E31" s="11">
        <v>1776.84</v>
      </c>
      <c r="F31" s="11">
        <f t="shared" si="1"/>
        <v>0.03999999999996362</v>
      </c>
      <c r="G31" s="11">
        <f t="shared" si="5"/>
        <v>79.99999999992724</v>
      </c>
      <c r="H31" s="11">
        <v>169.1</v>
      </c>
      <c r="I31" s="11">
        <f t="shared" si="2"/>
        <v>0</v>
      </c>
      <c r="J31" s="11">
        <f t="shared" si="6"/>
        <v>0</v>
      </c>
      <c r="K31" s="11">
        <v>963.8</v>
      </c>
      <c r="L31" s="11">
        <f t="shared" si="3"/>
        <v>0.009999999999990905</v>
      </c>
      <c r="M31" s="11">
        <f t="shared" si="7"/>
        <v>19.99999999998181</v>
      </c>
    </row>
    <row r="32" spans="1:13" ht="15.75">
      <c r="A32" s="14">
        <v>18</v>
      </c>
      <c r="B32" s="8">
        <v>316.97</v>
      </c>
      <c r="C32" s="11">
        <f t="shared" si="0"/>
        <v>0</v>
      </c>
      <c r="D32" s="11">
        <f t="shared" si="4"/>
        <v>0</v>
      </c>
      <c r="E32" s="11">
        <v>1776.88</v>
      </c>
      <c r="F32" s="11">
        <f t="shared" si="1"/>
        <v>0.040000000000190994</v>
      </c>
      <c r="G32" s="11">
        <f t="shared" si="5"/>
        <v>80.00000000038199</v>
      </c>
      <c r="H32" s="11">
        <v>169.1</v>
      </c>
      <c r="I32" s="11">
        <f t="shared" si="2"/>
        <v>0</v>
      </c>
      <c r="J32" s="11">
        <f t="shared" si="6"/>
        <v>0</v>
      </c>
      <c r="K32" s="11">
        <v>963.81</v>
      </c>
      <c r="L32" s="11">
        <f t="shared" si="3"/>
        <v>0.009999999999990905</v>
      </c>
      <c r="M32" s="11">
        <f t="shared" si="7"/>
        <v>19.99999999998181</v>
      </c>
    </row>
    <row r="33" spans="1:13" ht="15.75">
      <c r="A33" s="12">
        <v>19</v>
      </c>
      <c r="B33" s="8">
        <v>316.97</v>
      </c>
      <c r="C33" s="11">
        <f t="shared" si="0"/>
        <v>0</v>
      </c>
      <c r="D33" s="11">
        <f t="shared" si="4"/>
        <v>0</v>
      </c>
      <c r="E33" s="11">
        <v>1776.9</v>
      </c>
      <c r="F33" s="11">
        <f t="shared" si="1"/>
        <v>0.01999999999998181</v>
      </c>
      <c r="G33" s="11">
        <f t="shared" si="5"/>
        <v>39.99999999996362</v>
      </c>
      <c r="H33" s="11">
        <v>169.1</v>
      </c>
      <c r="I33" s="11">
        <f t="shared" si="2"/>
        <v>0</v>
      </c>
      <c r="J33" s="11">
        <f t="shared" si="6"/>
        <v>0</v>
      </c>
      <c r="K33" s="11">
        <v>963.82</v>
      </c>
      <c r="L33" s="11">
        <f t="shared" si="3"/>
        <v>0.010000000000104592</v>
      </c>
      <c r="M33" s="11">
        <f t="shared" si="7"/>
        <v>20.000000000209184</v>
      </c>
    </row>
    <row r="34" spans="1:13" ht="15.75">
      <c r="A34" s="14">
        <v>20</v>
      </c>
      <c r="B34" s="8">
        <v>316.97</v>
      </c>
      <c r="C34" s="11">
        <f t="shared" si="0"/>
        <v>0</v>
      </c>
      <c r="D34" s="11">
        <f t="shared" si="4"/>
        <v>0</v>
      </c>
      <c r="E34" s="11">
        <v>1776.92</v>
      </c>
      <c r="F34" s="11">
        <f t="shared" si="1"/>
        <v>0.01999999999998181</v>
      </c>
      <c r="G34" s="11">
        <f t="shared" si="5"/>
        <v>39.99999999996362</v>
      </c>
      <c r="H34" s="11">
        <v>169.1</v>
      </c>
      <c r="I34" s="11">
        <f t="shared" si="2"/>
        <v>0</v>
      </c>
      <c r="J34" s="11">
        <f t="shared" si="6"/>
        <v>0</v>
      </c>
      <c r="K34" s="11">
        <v>963.82</v>
      </c>
      <c r="L34" s="11">
        <f t="shared" si="3"/>
        <v>0</v>
      </c>
      <c r="M34" s="11">
        <f t="shared" si="7"/>
        <v>0</v>
      </c>
    </row>
    <row r="35" spans="1:13" ht="15.75">
      <c r="A35" s="12">
        <v>21</v>
      </c>
      <c r="B35" s="8">
        <v>316.97</v>
      </c>
      <c r="C35" s="11">
        <f t="shared" si="0"/>
        <v>0</v>
      </c>
      <c r="D35" s="11">
        <f t="shared" si="4"/>
        <v>0</v>
      </c>
      <c r="E35" s="11">
        <v>1776.94</v>
      </c>
      <c r="F35" s="11">
        <f t="shared" si="1"/>
        <v>0.01999999999998181</v>
      </c>
      <c r="G35" s="11">
        <f t="shared" si="5"/>
        <v>39.99999999996362</v>
      </c>
      <c r="H35" s="11">
        <v>169.1</v>
      </c>
      <c r="I35" s="11">
        <f t="shared" si="2"/>
        <v>0</v>
      </c>
      <c r="J35" s="11">
        <f t="shared" si="6"/>
        <v>0</v>
      </c>
      <c r="K35" s="11">
        <v>963.83</v>
      </c>
      <c r="L35" s="11">
        <f t="shared" si="3"/>
        <v>0.009999999999990905</v>
      </c>
      <c r="M35" s="11">
        <f t="shared" si="7"/>
        <v>19.99999999998181</v>
      </c>
    </row>
    <row r="36" spans="1:13" ht="15.75">
      <c r="A36" s="14">
        <v>22</v>
      </c>
      <c r="B36" s="8">
        <v>316.97</v>
      </c>
      <c r="C36" s="11">
        <f t="shared" si="0"/>
        <v>0</v>
      </c>
      <c r="D36" s="11">
        <f t="shared" si="4"/>
        <v>0</v>
      </c>
      <c r="E36" s="11">
        <v>1776.96</v>
      </c>
      <c r="F36" s="11">
        <f t="shared" si="1"/>
        <v>0.01999999999998181</v>
      </c>
      <c r="G36" s="11">
        <f t="shared" si="5"/>
        <v>39.99999999996362</v>
      </c>
      <c r="H36" s="11">
        <v>169.1</v>
      </c>
      <c r="I36" s="11">
        <f t="shared" si="2"/>
        <v>0</v>
      </c>
      <c r="J36" s="11">
        <f t="shared" si="6"/>
        <v>0</v>
      </c>
      <c r="K36" s="11">
        <v>963.83</v>
      </c>
      <c r="L36" s="11">
        <f t="shared" si="3"/>
        <v>0</v>
      </c>
      <c r="M36" s="11">
        <f t="shared" si="7"/>
        <v>0</v>
      </c>
    </row>
    <row r="37" spans="1:13" ht="15.75">
      <c r="A37" s="12">
        <v>23</v>
      </c>
      <c r="B37" s="8">
        <v>316.97</v>
      </c>
      <c r="C37" s="11">
        <f t="shared" si="0"/>
        <v>0</v>
      </c>
      <c r="D37" s="11">
        <f t="shared" si="4"/>
        <v>0</v>
      </c>
      <c r="E37" s="11">
        <v>1776.98</v>
      </c>
      <c r="F37" s="11">
        <f t="shared" si="1"/>
        <v>0.01999999999998181</v>
      </c>
      <c r="G37" s="11">
        <f t="shared" si="5"/>
        <v>39.99999999996362</v>
      </c>
      <c r="H37" s="11">
        <v>169.1</v>
      </c>
      <c r="I37" s="11">
        <f t="shared" si="2"/>
        <v>0</v>
      </c>
      <c r="J37" s="11">
        <f t="shared" si="6"/>
        <v>0</v>
      </c>
      <c r="K37" s="11">
        <v>963.83</v>
      </c>
      <c r="L37" s="11">
        <f t="shared" si="3"/>
        <v>0</v>
      </c>
      <c r="M37" s="11">
        <f t="shared" si="7"/>
        <v>0</v>
      </c>
    </row>
    <row r="38" spans="1:13" ht="15.75">
      <c r="A38" s="14">
        <v>24</v>
      </c>
      <c r="B38" s="8">
        <v>316.97</v>
      </c>
      <c r="C38" s="11">
        <f>B38-B37</f>
        <v>0</v>
      </c>
      <c r="D38" s="11">
        <f t="shared" si="4"/>
        <v>0</v>
      </c>
      <c r="E38" s="11">
        <v>1777</v>
      </c>
      <c r="F38" s="11">
        <f>E38-E37</f>
        <v>0.01999999999998181</v>
      </c>
      <c r="G38" s="11">
        <f t="shared" si="5"/>
        <v>39.99999999996362</v>
      </c>
      <c r="H38" s="11">
        <v>169.1</v>
      </c>
      <c r="I38" s="11">
        <f>H38-H37</f>
        <v>0</v>
      </c>
      <c r="J38" s="11">
        <f t="shared" si="6"/>
        <v>0</v>
      </c>
      <c r="K38" s="11">
        <v>963.84</v>
      </c>
      <c r="L38" s="11">
        <f>K38-K37</f>
        <v>0.009999999999990905</v>
      </c>
      <c r="M38" s="11">
        <f t="shared" si="7"/>
        <v>19.99999999998181</v>
      </c>
    </row>
    <row r="39" spans="1:13" ht="15">
      <c r="A39" s="12" t="s">
        <v>11</v>
      </c>
      <c r="B39" s="11"/>
      <c r="C39" s="11"/>
      <c r="D39" s="11">
        <f>SUM(D15:D38)</f>
        <v>0</v>
      </c>
      <c r="E39" s="11"/>
      <c r="F39" s="11"/>
      <c r="G39" s="11">
        <f>SUM(G15:G38)</f>
        <v>1619.9999999998909</v>
      </c>
      <c r="H39" s="11"/>
      <c r="I39" s="11"/>
      <c r="J39" s="11">
        <f>SUM(J15:J38)</f>
        <v>0</v>
      </c>
      <c r="K39" s="11"/>
      <c r="L39" s="11"/>
      <c r="M39" s="11">
        <f>SUM(M15:M38)</f>
        <v>279.9999999999727</v>
      </c>
    </row>
    <row r="40" ht="25.5" customHeight="1"/>
    <row r="41" spans="2:9" ht="30.75" customHeight="1">
      <c r="B41" s="5" t="s">
        <v>16</v>
      </c>
      <c r="I41" t="s">
        <v>15</v>
      </c>
    </row>
  </sheetData>
  <sheetProtection/>
  <mergeCells count="11">
    <mergeCell ref="H11:J11"/>
    <mergeCell ref="K11:M11"/>
    <mergeCell ref="A9:A12"/>
    <mergeCell ref="B9:G9"/>
    <mergeCell ref="H9:M9"/>
    <mergeCell ref="B10:D10"/>
    <mergeCell ref="E10:G10"/>
    <mergeCell ref="H10:J10"/>
    <mergeCell ref="K10:M10"/>
    <mergeCell ref="B11:D11"/>
    <mergeCell ref="E11:G11"/>
  </mergeCells>
  <printOptions/>
  <pageMargins left="0.7086614173228347" right="0.36" top="0.28" bottom="0.26" header="0.23" footer="0.21"/>
  <pageSetup fitToHeight="1" fitToWidth="1" horizontalDpi="600" verticalDpi="600" orientation="landscape" paperSize="9" scale="86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1"/>
  <sheetViews>
    <sheetView zoomScale="80" zoomScaleNormal="80" workbookViewId="0" topLeftCell="A5">
      <selection activeCell="A1" sqref="A1:M41"/>
    </sheetView>
  </sheetViews>
  <sheetFormatPr defaultColWidth="9.140625" defaultRowHeight="15"/>
  <cols>
    <col min="1" max="1" width="6.421875" style="0" customWidth="1"/>
    <col min="2" max="2" width="12.00390625" style="0" customWidth="1"/>
    <col min="4" max="4" width="13.140625" style="0" customWidth="1"/>
    <col min="5" max="5" width="11.28125" style="0" customWidth="1"/>
    <col min="7" max="7" width="13.57421875" style="0" customWidth="1"/>
    <col min="8" max="8" width="11.28125" style="0" customWidth="1"/>
    <col min="10" max="10" width="12.00390625" style="0" customWidth="1"/>
    <col min="11" max="11" width="11.00390625" style="0" customWidth="1"/>
    <col min="13" max="13" width="13.8515625" style="0" customWidth="1"/>
  </cols>
  <sheetData>
    <row r="1" spans="1:11" ht="15.75">
      <c r="A1" s="1" t="s">
        <v>0</v>
      </c>
      <c r="H1" s="13"/>
      <c r="J1" s="13" t="s">
        <v>42</v>
      </c>
      <c r="K1" s="13"/>
    </row>
    <row r="2" spans="1:10" ht="11.25" customHeight="1">
      <c r="A2" s="2" t="s">
        <v>1</v>
      </c>
      <c r="J2" s="2" t="s">
        <v>14</v>
      </c>
    </row>
    <row r="3" ht="15.75">
      <c r="A3" s="1" t="s">
        <v>2</v>
      </c>
    </row>
    <row r="4" ht="15.75">
      <c r="G4" s="3" t="s">
        <v>51</v>
      </c>
    </row>
    <row r="5" ht="7.5" customHeight="1"/>
    <row r="6" ht="15.75">
      <c r="G6" s="4" t="s">
        <v>4</v>
      </c>
    </row>
    <row r="7" ht="15.75">
      <c r="G7" s="4" t="s">
        <v>84</v>
      </c>
    </row>
    <row r="8" ht="10.5" customHeight="1">
      <c r="I8" s="4"/>
    </row>
    <row r="9" spans="1:13" ht="15.75" customHeight="1">
      <c r="A9" s="87" t="s">
        <v>7</v>
      </c>
      <c r="B9" s="90" t="s">
        <v>5</v>
      </c>
      <c r="C9" s="91"/>
      <c r="D9" s="91"/>
      <c r="E9" s="91"/>
      <c r="F9" s="91"/>
      <c r="G9" s="92"/>
      <c r="H9" s="90" t="s">
        <v>10</v>
      </c>
      <c r="I9" s="91"/>
      <c r="J9" s="91"/>
      <c r="K9" s="91"/>
      <c r="L9" s="91"/>
      <c r="M9" s="92"/>
    </row>
    <row r="10" spans="1:13" ht="31.5" customHeight="1">
      <c r="A10" s="88"/>
      <c r="B10" s="118" t="s">
        <v>91</v>
      </c>
      <c r="C10" s="119"/>
      <c r="D10" s="120"/>
      <c r="E10" s="118" t="s">
        <v>47</v>
      </c>
      <c r="F10" s="119"/>
      <c r="G10" s="120"/>
      <c r="H10" s="118" t="s">
        <v>91</v>
      </c>
      <c r="I10" s="119"/>
      <c r="J10" s="120"/>
      <c r="K10" s="118" t="s">
        <v>47</v>
      </c>
      <c r="L10" s="119"/>
      <c r="M10" s="120"/>
    </row>
    <row r="11" spans="1:13" ht="15.75" customHeight="1">
      <c r="A11" s="88"/>
      <c r="B11" s="115" t="s">
        <v>43</v>
      </c>
      <c r="C11" s="116"/>
      <c r="D11" s="117"/>
      <c r="E11" s="115" t="s">
        <v>43</v>
      </c>
      <c r="F11" s="116"/>
      <c r="G11" s="117"/>
      <c r="H11" s="115" t="s">
        <v>43</v>
      </c>
      <c r="I11" s="116"/>
      <c r="J11" s="117"/>
      <c r="K11" s="115" t="s">
        <v>43</v>
      </c>
      <c r="L11" s="116"/>
      <c r="M11" s="117"/>
    </row>
    <row r="12" spans="1:13" ht="47.25">
      <c r="A12" s="89"/>
      <c r="B12" s="14" t="s">
        <v>9</v>
      </c>
      <c r="C12" s="7" t="s">
        <v>8</v>
      </c>
      <c r="D12" s="14" t="s">
        <v>12</v>
      </c>
      <c r="E12" s="14" t="s">
        <v>9</v>
      </c>
      <c r="F12" s="7" t="s">
        <v>8</v>
      </c>
      <c r="G12" s="14" t="s">
        <v>12</v>
      </c>
      <c r="H12" s="14" t="s">
        <v>9</v>
      </c>
      <c r="I12" s="7" t="s">
        <v>8</v>
      </c>
      <c r="J12" s="14" t="s">
        <v>12</v>
      </c>
      <c r="K12" s="14" t="s">
        <v>9</v>
      </c>
      <c r="L12" s="7" t="s">
        <v>8</v>
      </c>
      <c r="M12" s="14" t="s">
        <v>12</v>
      </c>
    </row>
    <row r="13" spans="1:13" ht="15.75">
      <c r="A13" s="14">
        <v>1</v>
      </c>
      <c r="B13" s="8">
        <v>2</v>
      </c>
      <c r="C13" s="14">
        <v>3</v>
      </c>
      <c r="D13" s="8">
        <v>4</v>
      </c>
      <c r="E13" s="14">
        <v>5</v>
      </c>
      <c r="F13" s="8">
        <v>6</v>
      </c>
      <c r="G13" s="14">
        <v>7</v>
      </c>
      <c r="H13" s="8">
        <v>8</v>
      </c>
      <c r="I13" s="14">
        <v>9</v>
      </c>
      <c r="J13" s="8">
        <v>10</v>
      </c>
      <c r="K13" s="14">
        <v>11</v>
      </c>
      <c r="L13" s="8">
        <v>12</v>
      </c>
      <c r="M13" s="14">
        <v>13</v>
      </c>
    </row>
    <row r="14" spans="1:13" ht="15.75">
      <c r="A14" s="14">
        <v>0</v>
      </c>
      <c r="B14" s="21">
        <v>752.9</v>
      </c>
      <c r="C14" s="9"/>
      <c r="D14" s="10"/>
      <c r="E14" s="23">
        <v>7499.98</v>
      </c>
      <c r="F14" s="23"/>
      <c r="G14" s="11"/>
      <c r="H14" s="11">
        <v>895</v>
      </c>
      <c r="I14" s="11"/>
      <c r="J14" s="11"/>
      <c r="K14" s="23">
        <v>7339.98</v>
      </c>
      <c r="L14" s="23"/>
      <c r="M14" s="11"/>
    </row>
    <row r="15" spans="1:13" ht="15.75">
      <c r="A15" s="12">
        <v>1</v>
      </c>
      <c r="B15" s="21">
        <v>752.9</v>
      </c>
      <c r="C15" s="11">
        <f aca="true" t="shared" si="0" ref="C15:C37">B15-B14</f>
        <v>0</v>
      </c>
      <c r="D15" s="11">
        <f>C15*1000</f>
        <v>0</v>
      </c>
      <c r="E15" s="23">
        <v>7499.99</v>
      </c>
      <c r="F15" s="23">
        <f aca="true" t="shared" si="1" ref="F15:F37">E15-E14</f>
        <v>0.010000000000218279</v>
      </c>
      <c r="G15" s="11">
        <f>F15*1000</f>
        <v>10.000000000218279</v>
      </c>
      <c r="H15" s="11">
        <v>895</v>
      </c>
      <c r="I15" s="11">
        <f aca="true" t="shared" si="2" ref="I15:I37">H15-H14</f>
        <v>0</v>
      </c>
      <c r="J15" s="11">
        <f>I15*1000</f>
        <v>0</v>
      </c>
      <c r="K15" s="23">
        <v>7340</v>
      </c>
      <c r="L15" s="23">
        <f aca="true" t="shared" si="3" ref="L15:L37">K15-K14</f>
        <v>0.020000000000436557</v>
      </c>
      <c r="M15" s="11">
        <f>L15*1000</f>
        <v>20.000000000436557</v>
      </c>
    </row>
    <row r="16" spans="1:13" ht="15.75">
      <c r="A16" s="14">
        <v>2</v>
      </c>
      <c r="B16" s="21">
        <v>752.9</v>
      </c>
      <c r="C16" s="11">
        <f t="shared" si="0"/>
        <v>0</v>
      </c>
      <c r="D16" s="11">
        <f aca="true" t="shared" si="4" ref="D16:D38">C16*1000</f>
        <v>0</v>
      </c>
      <c r="E16" s="23">
        <v>7500.05</v>
      </c>
      <c r="F16" s="23">
        <f t="shared" si="1"/>
        <v>0.06000000000040018</v>
      </c>
      <c r="G16" s="11">
        <f aca="true" t="shared" si="5" ref="G16:G38">F16*1000</f>
        <v>60.00000000040018</v>
      </c>
      <c r="H16" s="11">
        <v>895</v>
      </c>
      <c r="I16" s="11">
        <f t="shared" si="2"/>
        <v>0</v>
      </c>
      <c r="J16" s="11">
        <f aca="true" t="shared" si="6" ref="J16:J38">I16*1000</f>
        <v>0</v>
      </c>
      <c r="K16" s="23">
        <v>7340.02</v>
      </c>
      <c r="L16" s="23">
        <f t="shared" si="3"/>
        <v>0.020000000000436557</v>
      </c>
      <c r="M16" s="11">
        <f aca="true" t="shared" si="7" ref="M16:M38">L16*1000</f>
        <v>20.000000000436557</v>
      </c>
    </row>
    <row r="17" spans="1:13" ht="15.75">
      <c r="A17" s="12">
        <v>3</v>
      </c>
      <c r="B17" s="21">
        <v>752.9</v>
      </c>
      <c r="C17" s="11">
        <f t="shared" si="0"/>
        <v>0</v>
      </c>
      <c r="D17" s="11">
        <f t="shared" si="4"/>
        <v>0</v>
      </c>
      <c r="E17" s="23">
        <v>7500.11</v>
      </c>
      <c r="F17" s="23">
        <f t="shared" si="1"/>
        <v>0.05999999999949068</v>
      </c>
      <c r="G17" s="11">
        <f t="shared" si="5"/>
        <v>59.99999999949068</v>
      </c>
      <c r="H17" s="11">
        <v>895</v>
      </c>
      <c r="I17" s="11">
        <f t="shared" si="2"/>
        <v>0</v>
      </c>
      <c r="J17" s="11">
        <f t="shared" si="6"/>
        <v>0</v>
      </c>
      <c r="K17" s="23">
        <v>7340.03</v>
      </c>
      <c r="L17" s="23">
        <f t="shared" si="3"/>
        <v>0.009999999999308784</v>
      </c>
      <c r="M17" s="11">
        <f t="shared" si="7"/>
        <v>9.999999999308784</v>
      </c>
    </row>
    <row r="18" spans="1:13" ht="15.75">
      <c r="A18" s="14">
        <v>4</v>
      </c>
      <c r="B18" s="21">
        <v>752.9</v>
      </c>
      <c r="C18" s="11">
        <f t="shared" si="0"/>
        <v>0</v>
      </c>
      <c r="D18" s="11">
        <f t="shared" si="4"/>
        <v>0</v>
      </c>
      <c r="E18" s="23">
        <v>7500.17</v>
      </c>
      <c r="F18" s="23">
        <f t="shared" si="1"/>
        <v>0.06000000000040018</v>
      </c>
      <c r="G18" s="11">
        <f t="shared" si="5"/>
        <v>60.00000000040018</v>
      </c>
      <c r="H18" s="11">
        <v>895</v>
      </c>
      <c r="I18" s="11">
        <f t="shared" si="2"/>
        <v>0</v>
      </c>
      <c r="J18" s="11">
        <f t="shared" si="6"/>
        <v>0</v>
      </c>
      <c r="K18" s="23">
        <v>7340.05</v>
      </c>
      <c r="L18" s="23">
        <f t="shared" si="3"/>
        <v>0.020000000000436557</v>
      </c>
      <c r="M18" s="11">
        <f t="shared" si="7"/>
        <v>20.000000000436557</v>
      </c>
    </row>
    <row r="19" spans="1:13" ht="15.75">
      <c r="A19" s="12">
        <v>5</v>
      </c>
      <c r="B19" s="21">
        <v>752.9</v>
      </c>
      <c r="C19" s="11">
        <f t="shared" si="0"/>
        <v>0</v>
      </c>
      <c r="D19" s="11">
        <f t="shared" si="4"/>
        <v>0</v>
      </c>
      <c r="E19" s="23">
        <v>7500.23</v>
      </c>
      <c r="F19" s="23">
        <f t="shared" si="1"/>
        <v>0.05999999999949068</v>
      </c>
      <c r="G19" s="11">
        <f t="shared" si="5"/>
        <v>59.99999999949068</v>
      </c>
      <c r="H19" s="11">
        <v>895</v>
      </c>
      <c r="I19" s="11">
        <f t="shared" si="2"/>
        <v>0</v>
      </c>
      <c r="J19" s="11">
        <f t="shared" si="6"/>
        <v>0</v>
      </c>
      <c r="K19" s="23">
        <v>7340.06</v>
      </c>
      <c r="L19" s="23">
        <f t="shared" si="3"/>
        <v>0.010000000000218279</v>
      </c>
      <c r="M19" s="11">
        <f t="shared" si="7"/>
        <v>10.000000000218279</v>
      </c>
    </row>
    <row r="20" spans="1:13" ht="15.75">
      <c r="A20" s="14">
        <v>6</v>
      </c>
      <c r="B20" s="21">
        <v>752.9</v>
      </c>
      <c r="C20" s="11">
        <f t="shared" si="0"/>
        <v>0</v>
      </c>
      <c r="D20" s="11">
        <f t="shared" si="4"/>
        <v>0</v>
      </c>
      <c r="E20" s="23">
        <v>7500.29</v>
      </c>
      <c r="F20" s="23">
        <f t="shared" si="1"/>
        <v>0.06000000000040018</v>
      </c>
      <c r="G20" s="11">
        <f t="shared" si="5"/>
        <v>60.00000000040018</v>
      </c>
      <c r="H20" s="11">
        <v>895</v>
      </c>
      <c r="I20" s="11">
        <f t="shared" si="2"/>
        <v>0</v>
      </c>
      <c r="J20" s="11">
        <f t="shared" si="6"/>
        <v>0</v>
      </c>
      <c r="K20" s="23">
        <v>7340.08</v>
      </c>
      <c r="L20" s="23">
        <f t="shared" si="3"/>
        <v>0.019999999999527063</v>
      </c>
      <c r="M20" s="11">
        <f t="shared" si="7"/>
        <v>19.999999999527063</v>
      </c>
    </row>
    <row r="21" spans="1:13" ht="15.75">
      <c r="A21" s="12">
        <v>7</v>
      </c>
      <c r="B21" s="21">
        <v>752.9</v>
      </c>
      <c r="C21" s="11">
        <f t="shared" si="0"/>
        <v>0</v>
      </c>
      <c r="D21" s="11">
        <f t="shared" si="4"/>
        <v>0</v>
      </c>
      <c r="E21" s="23">
        <v>7500.35</v>
      </c>
      <c r="F21" s="23">
        <f t="shared" si="1"/>
        <v>0.06000000000040018</v>
      </c>
      <c r="G21" s="11">
        <f t="shared" si="5"/>
        <v>60.00000000040018</v>
      </c>
      <c r="H21" s="11">
        <v>895</v>
      </c>
      <c r="I21" s="11">
        <f t="shared" si="2"/>
        <v>0</v>
      </c>
      <c r="J21" s="11">
        <f t="shared" si="6"/>
        <v>0</v>
      </c>
      <c r="K21" s="23">
        <v>7340.09</v>
      </c>
      <c r="L21" s="23">
        <f t="shared" si="3"/>
        <v>0.010000000000218279</v>
      </c>
      <c r="M21" s="11">
        <f t="shared" si="7"/>
        <v>10.000000000218279</v>
      </c>
    </row>
    <row r="22" spans="1:13" ht="15.75">
      <c r="A22" s="14">
        <v>8</v>
      </c>
      <c r="B22" s="21">
        <v>752.9</v>
      </c>
      <c r="C22" s="11">
        <f t="shared" si="0"/>
        <v>0</v>
      </c>
      <c r="D22" s="11">
        <f t="shared" si="4"/>
        <v>0</v>
      </c>
      <c r="E22" s="23">
        <v>7500.42</v>
      </c>
      <c r="F22" s="23">
        <f t="shared" si="1"/>
        <v>0.06999999999970896</v>
      </c>
      <c r="G22" s="11">
        <f t="shared" si="5"/>
        <v>69.99999999970896</v>
      </c>
      <c r="H22" s="11">
        <v>895</v>
      </c>
      <c r="I22" s="11">
        <f t="shared" si="2"/>
        <v>0</v>
      </c>
      <c r="J22" s="11">
        <f t="shared" si="6"/>
        <v>0</v>
      </c>
      <c r="K22" s="23">
        <v>7340.12</v>
      </c>
      <c r="L22" s="23">
        <f t="shared" si="3"/>
        <v>0.02999999999974534</v>
      </c>
      <c r="M22" s="11">
        <f t="shared" si="7"/>
        <v>29.99999999974534</v>
      </c>
    </row>
    <row r="23" spans="1:13" ht="15.75">
      <c r="A23" s="12">
        <v>9</v>
      </c>
      <c r="B23" s="21">
        <v>752.9</v>
      </c>
      <c r="C23" s="11">
        <f t="shared" si="0"/>
        <v>0</v>
      </c>
      <c r="D23" s="11">
        <f t="shared" si="4"/>
        <v>0</v>
      </c>
      <c r="E23" s="23">
        <v>7500.54</v>
      </c>
      <c r="F23" s="23">
        <f t="shared" si="1"/>
        <v>0.11999999999989086</v>
      </c>
      <c r="G23" s="11">
        <f t="shared" si="5"/>
        <v>119.99999999989086</v>
      </c>
      <c r="H23" s="11">
        <v>895</v>
      </c>
      <c r="I23" s="11">
        <f t="shared" si="2"/>
        <v>0</v>
      </c>
      <c r="J23" s="11">
        <f t="shared" si="6"/>
        <v>0</v>
      </c>
      <c r="K23" s="23">
        <v>7340.2</v>
      </c>
      <c r="L23" s="23">
        <f t="shared" si="3"/>
        <v>0.07999999999992724</v>
      </c>
      <c r="M23" s="11">
        <f t="shared" si="7"/>
        <v>79.99999999992724</v>
      </c>
    </row>
    <row r="24" spans="1:13" ht="15.75">
      <c r="A24" s="14">
        <v>10</v>
      </c>
      <c r="B24" s="21">
        <v>752.9</v>
      </c>
      <c r="C24" s="11">
        <f t="shared" si="0"/>
        <v>0</v>
      </c>
      <c r="D24" s="11">
        <f t="shared" si="4"/>
        <v>0</v>
      </c>
      <c r="E24" s="23">
        <v>7500.66</v>
      </c>
      <c r="F24" s="23">
        <f t="shared" si="1"/>
        <v>0.11999999999989086</v>
      </c>
      <c r="G24" s="11">
        <f t="shared" si="5"/>
        <v>119.99999999989086</v>
      </c>
      <c r="H24" s="11">
        <v>895</v>
      </c>
      <c r="I24" s="11">
        <f t="shared" si="2"/>
        <v>0</v>
      </c>
      <c r="J24" s="11">
        <f t="shared" si="6"/>
        <v>0</v>
      </c>
      <c r="K24" s="23">
        <v>7340.28</v>
      </c>
      <c r="L24" s="23">
        <f t="shared" si="3"/>
        <v>0.07999999999992724</v>
      </c>
      <c r="M24" s="11">
        <f t="shared" si="7"/>
        <v>79.99999999992724</v>
      </c>
    </row>
    <row r="25" spans="1:13" ht="15.75">
      <c r="A25" s="12">
        <v>11</v>
      </c>
      <c r="B25" s="21">
        <v>752.9</v>
      </c>
      <c r="C25" s="11">
        <f t="shared" si="0"/>
        <v>0</v>
      </c>
      <c r="D25" s="11">
        <f t="shared" si="4"/>
        <v>0</v>
      </c>
      <c r="E25" s="23">
        <v>7500.78</v>
      </c>
      <c r="F25" s="23">
        <f t="shared" si="1"/>
        <v>0.11999999999989086</v>
      </c>
      <c r="G25" s="11">
        <f t="shared" si="5"/>
        <v>119.99999999989086</v>
      </c>
      <c r="H25" s="11">
        <v>895</v>
      </c>
      <c r="I25" s="11">
        <f t="shared" si="2"/>
        <v>0</v>
      </c>
      <c r="J25" s="11">
        <f t="shared" si="6"/>
        <v>0</v>
      </c>
      <c r="K25" s="23">
        <v>7340.36</v>
      </c>
      <c r="L25" s="23">
        <f t="shared" si="3"/>
        <v>0.07999999999992724</v>
      </c>
      <c r="M25" s="11">
        <f t="shared" si="7"/>
        <v>79.99999999992724</v>
      </c>
    </row>
    <row r="26" spans="1:13" ht="15.75">
      <c r="A26" s="14">
        <v>12</v>
      </c>
      <c r="B26" s="21">
        <v>752.9</v>
      </c>
      <c r="C26" s="11">
        <f t="shared" si="0"/>
        <v>0</v>
      </c>
      <c r="D26" s="11">
        <f t="shared" si="4"/>
        <v>0</v>
      </c>
      <c r="E26" s="23">
        <v>7500.9</v>
      </c>
      <c r="F26" s="23">
        <f t="shared" si="1"/>
        <v>0.11999999999989086</v>
      </c>
      <c r="G26" s="11">
        <f t="shared" si="5"/>
        <v>119.99999999989086</v>
      </c>
      <c r="H26" s="11">
        <v>895</v>
      </c>
      <c r="I26" s="11">
        <f t="shared" si="2"/>
        <v>0</v>
      </c>
      <c r="J26" s="11">
        <f t="shared" si="6"/>
        <v>0</v>
      </c>
      <c r="K26" s="23">
        <v>7340.43</v>
      </c>
      <c r="L26" s="23">
        <f t="shared" si="3"/>
        <v>0.07000000000061846</v>
      </c>
      <c r="M26" s="11">
        <f t="shared" si="7"/>
        <v>70.00000000061846</v>
      </c>
    </row>
    <row r="27" spans="1:13" ht="15.75">
      <c r="A27" s="12">
        <v>13</v>
      </c>
      <c r="B27" s="21">
        <v>752.9</v>
      </c>
      <c r="C27" s="11">
        <f t="shared" si="0"/>
        <v>0</v>
      </c>
      <c r="D27" s="11">
        <f t="shared" si="4"/>
        <v>0</v>
      </c>
      <c r="E27" s="23">
        <v>7500.98</v>
      </c>
      <c r="F27" s="23">
        <f t="shared" si="1"/>
        <v>0.07999999999992724</v>
      </c>
      <c r="G27" s="11">
        <f t="shared" si="5"/>
        <v>79.99999999992724</v>
      </c>
      <c r="H27" s="11">
        <v>895</v>
      </c>
      <c r="I27" s="11">
        <f t="shared" si="2"/>
        <v>0</v>
      </c>
      <c r="J27" s="11">
        <f t="shared" si="6"/>
        <v>0</v>
      </c>
      <c r="K27" s="23">
        <v>7340.48</v>
      </c>
      <c r="L27" s="23">
        <f t="shared" si="3"/>
        <v>0.049999999999272404</v>
      </c>
      <c r="M27" s="11">
        <f t="shared" si="7"/>
        <v>49.999999999272404</v>
      </c>
    </row>
    <row r="28" spans="1:13" ht="15.75">
      <c r="A28" s="14">
        <v>14</v>
      </c>
      <c r="B28" s="21">
        <v>752.9</v>
      </c>
      <c r="C28" s="11">
        <f t="shared" si="0"/>
        <v>0</v>
      </c>
      <c r="D28" s="11">
        <f t="shared" si="4"/>
        <v>0</v>
      </c>
      <c r="E28" s="23">
        <v>7501.08</v>
      </c>
      <c r="F28" s="23">
        <f t="shared" si="1"/>
        <v>0.1000000000003638</v>
      </c>
      <c r="G28" s="11">
        <f t="shared" si="5"/>
        <v>100.0000000003638</v>
      </c>
      <c r="H28" s="11">
        <v>895</v>
      </c>
      <c r="I28" s="11">
        <f t="shared" si="2"/>
        <v>0</v>
      </c>
      <c r="J28" s="11">
        <f t="shared" si="6"/>
        <v>0</v>
      </c>
      <c r="K28" s="23">
        <v>7340.55</v>
      </c>
      <c r="L28" s="23">
        <f t="shared" si="3"/>
        <v>0.07000000000061846</v>
      </c>
      <c r="M28" s="11">
        <f t="shared" si="7"/>
        <v>70.00000000061846</v>
      </c>
    </row>
    <row r="29" spans="1:13" ht="15.75">
      <c r="A29" s="12">
        <v>15</v>
      </c>
      <c r="B29" s="21">
        <v>752.9</v>
      </c>
      <c r="C29" s="11">
        <f t="shared" si="0"/>
        <v>0</v>
      </c>
      <c r="D29" s="11">
        <f t="shared" si="4"/>
        <v>0</v>
      </c>
      <c r="E29" s="23">
        <v>7501.13</v>
      </c>
      <c r="F29" s="23">
        <f t="shared" si="1"/>
        <v>0.0500000000001819</v>
      </c>
      <c r="G29" s="11">
        <f t="shared" si="5"/>
        <v>50.0000000001819</v>
      </c>
      <c r="H29" s="11">
        <v>895</v>
      </c>
      <c r="I29" s="11">
        <f t="shared" si="2"/>
        <v>0</v>
      </c>
      <c r="J29" s="11">
        <f t="shared" si="6"/>
        <v>0</v>
      </c>
      <c r="K29" s="23">
        <v>7340.62</v>
      </c>
      <c r="L29" s="23">
        <f t="shared" si="3"/>
        <v>0.06999999999970896</v>
      </c>
      <c r="M29" s="11">
        <f t="shared" si="7"/>
        <v>69.99999999970896</v>
      </c>
    </row>
    <row r="30" spans="1:13" ht="15.75">
      <c r="A30" s="14">
        <v>16</v>
      </c>
      <c r="B30" s="21">
        <v>752.9</v>
      </c>
      <c r="C30" s="11">
        <f t="shared" si="0"/>
        <v>0</v>
      </c>
      <c r="D30" s="11">
        <f t="shared" si="4"/>
        <v>0</v>
      </c>
      <c r="E30" s="23">
        <v>7501.29</v>
      </c>
      <c r="F30" s="23">
        <f t="shared" si="1"/>
        <v>0.15999999999985448</v>
      </c>
      <c r="G30" s="11">
        <f t="shared" si="5"/>
        <v>159.99999999985448</v>
      </c>
      <c r="H30" s="11">
        <v>895</v>
      </c>
      <c r="I30" s="11">
        <f t="shared" si="2"/>
        <v>0</v>
      </c>
      <c r="J30" s="11">
        <f t="shared" si="6"/>
        <v>0</v>
      </c>
      <c r="K30" s="23">
        <v>7340.68</v>
      </c>
      <c r="L30" s="23">
        <f t="shared" si="3"/>
        <v>0.06000000000040018</v>
      </c>
      <c r="M30" s="11">
        <f t="shared" si="7"/>
        <v>60.00000000040018</v>
      </c>
    </row>
    <row r="31" spans="1:13" ht="15.75">
      <c r="A31" s="12">
        <v>17</v>
      </c>
      <c r="B31" s="21">
        <v>752.9</v>
      </c>
      <c r="C31" s="11">
        <f t="shared" si="0"/>
        <v>0</v>
      </c>
      <c r="D31" s="11">
        <f t="shared" si="4"/>
        <v>0</v>
      </c>
      <c r="E31" s="23">
        <v>7501.45</v>
      </c>
      <c r="F31" s="23">
        <f t="shared" si="1"/>
        <v>0.15999999999985448</v>
      </c>
      <c r="G31" s="11">
        <f t="shared" si="5"/>
        <v>159.99999999985448</v>
      </c>
      <c r="H31" s="11">
        <v>895</v>
      </c>
      <c r="I31" s="11">
        <f t="shared" si="2"/>
        <v>0</v>
      </c>
      <c r="J31" s="11">
        <f t="shared" si="6"/>
        <v>0</v>
      </c>
      <c r="K31" s="23">
        <v>7340.74</v>
      </c>
      <c r="L31" s="23">
        <f t="shared" si="3"/>
        <v>0.05999999999949068</v>
      </c>
      <c r="M31" s="11">
        <f t="shared" si="7"/>
        <v>59.99999999949068</v>
      </c>
    </row>
    <row r="32" spans="1:13" ht="15.75">
      <c r="A32" s="14">
        <v>18</v>
      </c>
      <c r="B32" s="21">
        <v>752.9</v>
      </c>
      <c r="C32" s="11">
        <f t="shared" si="0"/>
        <v>0</v>
      </c>
      <c r="D32" s="11">
        <f t="shared" si="4"/>
        <v>0</v>
      </c>
      <c r="E32" s="23">
        <v>7501.6</v>
      </c>
      <c r="F32" s="23">
        <f t="shared" si="1"/>
        <v>0.1500000000005457</v>
      </c>
      <c r="G32" s="11">
        <f t="shared" si="5"/>
        <v>150.0000000005457</v>
      </c>
      <c r="H32" s="11">
        <v>895</v>
      </c>
      <c r="I32" s="11">
        <f t="shared" si="2"/>
        <v>0</v>
      </c>
      <c r="J32" s="11">
        <f t="shared" si="6"/>
        <v>0</v>
      </c>
      <c r="K32" s="23">
        <v>7340.8</v>
      </c>
      <c r="L32" s="23">
        <f t="shared" si="3"/>
        <v>0.06000000000040018</v>
      </c>
      <c r="M32" s="11">
        <f t="shared" si="7"/>
        <v>60.00000000040018</v>
      </c>
    </row>
    <row r="33" spans="1:13" ht="15.75">
      <c r="A33" s="12">
        <v>19</v>
      </c>
      <c r="B33" s="21">
        <v>752.9</v>
      </c>
      <c r="C33" s="11">
        <f t="shared" si="0"/>
        <v>0</v>
      </c>
      <c r="D33" s="11">
        <f t="shared" si="4"/>
        <v>0</v>
      </c>
      <c r="E33" s="23">
        <v>7501.66</v>
      </c>
      <c r="F33" s="23">
        <f t="shared" si="1"/>
        <v>0.05999999999949068</v>
      </c>
      <c r="G33" s="11">
        <f t="shared" si="5"/>
        <v>59.99999999949068</v>
      </c>
      <c r="H33" s="11">
        <v>895</v>
      </c>
      <c r="I33" s="11">
        <f t="shared" si="2"/>
        <v>0</v>
      </c>
      <c r="J33" s="11">
        <f t="shared" si="6"/>
        <v>0</v>
      </c>
      <c r="K33" s="23">
        <v>7340.83</v>
      </c>
      <c r="L33" s="23">
        <f t="shared" si="3"/>
        <v>0.02999999999974534</v>
      </c>
      <c r="M33" s="11">
        <f t="shared" si="7"/>
        <v>29.99999999974534</v>
      </c>
    </row>
    <row r="34" spans="1:13" ht="15.75">
      <c r="A34" s="14">
        <v>20</v>
      </c>
      <c r="B34" s="21">
        <v>752.9</v>
      </c>
      <c r="C34" s="11">
        <f t="shared" si="0"/>
        <v>0</v>
      </c>
      <c r="D34" s="11">
        <f t="shared" si="4"/>
        <v>0</v>
      </c>
      <c r="E34" s="23">
        <v>7501.72</v>
      </c>
      <c r="F34" s="23">
        <f t="shared" si="1"/>
        <v>0.06000000000040018</v>
      </c>
      <c r="G34" s="11">
        <f t="shared" si="5"/>
        <v>60.00000000040018</v>
      </c>
      <c r="H34" s="11">
        <v>895</v>
      </c>
      <c r="I34" s="11">
        <f t="shared" si="2"/>
        <v>0</v>
      </c>
      <c r="J34" s="11">
        <f t="shared" si="6"/>
        <v>0</v>
      </c>
      <c r="K34" s="23">
        <v>7340.86</v>
      </c>
      <c r="L34" s="23">
        <f t="shared" si="3"/>
        <v>0.02999999999974534</v>
      </c>
      <c r="M34" s="11">
        <f t="shared" si="7"/>
        <v>29.99999999974534</v>
      </c>
    </row>
    <row r="35" spans="1:13" ht="15.75">
      <c r="A35" s="12">
        <v>21</v>
      </c>
      <c r="B35" s="21">
        <v>752.9</v>
      </c>
      <c r="C35" s="11">
        <f t="shared" si="0"/>
        <v>0</v>
      </c>
      <c r="D35" s="11">
        <f t="shared" si="4"/>
        <v>0</v>
      </c>
      <c r="E35" s="23">
        <v>7501.78</v>
      </c>
      <c r="F35" s="23">
        <f t="shared" si="1"/>
        <v>0.05999999999949068</v>
      </c>
      <c r="G35" s="11">
        <f t="shared" si="5"/>
        <v>59.99999999949068</v>
      </c>
      <c r="H35" s="11">
        <v>895</v>
      </c>
      <c r="I35" s="11">
        <f t="shared" si="2"/>
        <v>0</v>
      </c>
      <c r="J35" s="11">
        <f t="shared" si="6"/>
        <v>0</v>
      </c>
      <c r="K35" s="23">
        <v>7340.89</v>
      </c>
      <c r="L35" s="23">
        <f t="shared" si="3"/>
        <v>0.030000000000654836</v>
      </c>
      <c r="M35" s="11">
        <f t="shared" si="7"/>
        <v>30.000000000654836</v>
      </c>
    </row>
    <row r="36" spans="1:13" ht="15.75">
      <c r="A36" s="14">
        <v>22</v>
      </c>
      <c r="B36" s="21">
        <v>752.9</v>
      </c>
      <c r="C36" s="11">
        <f t="shared" si="0"/>
        <v>0</v>
      </c>
      <c r="D36" s="11">
        <f t="shared" si="4"/>
        <v>0</v>
      </c>
      <c r="E36" s="23">
        <v>7501.84</v>
      </c>
      <c r="F36" s="23">
        <f t="shared" si="1"/>
        <v>0.06000000000040018</v>
      </c>
      <c r="G36" s="11">
        <f t="shared" si="5"/>
        <v>60.00000000040018</v>
      </c>
      <c r="H36" s="11">
        <v>895</v>
      </c>
      <c r="I36" s="11">
        <f t="shared" si="2"/>
        <v>0</v>
      </c>
      <c r="J36" s="11">
        <f t="shared" si="6"/>
        <v>0</v>
      </c>
      <c r="K36" s="23">
        <v>7340.92</v>
      </c>
      <c r="L36" s="23">
        <f t="shared" si="3"/>
        <v>0.02999999999974534</v>
      </c>
      <c r="M36" s="11">
        <f t="shared" si="7"/>
        <v>29.99999999974534</v>
      </c>
    </row>
    <row r="37" spans="1:13" ht="15.75">
      <c r="A37" s="12">
        <v>23</v>
      </c>
      <c r="B37" s="21">
        <v>752.9</v>
      </c>
      <c r="C37" s="11">
        <f t="shared" si="0"/>
        <v>0</v>
      </c>
      <c r="D37" s="11">
        <f t="shared" si="4"/>
        <v>0</v>
      </c>
      <c r="E37" s="23">
        <v>7501.9</v>
      </c>
      <c r="F37" s="23">
        <f t="shared" si="1"/>
        <v>0.05999999999949068</v>
      </c>
      <c r="G37" s="11">
        <f t="shared" si="5"/>
        <v>59.99999999949068</v>
      </c>
      <c r="H37" s="11">
        <v>895</v>
      </c>
      <c r="I37" s="11">
        <f t="shared" si="2"/>
        <v>0</v>
      </c>
      <c r="J37" s="11">
        <f t="shared" si="6"/>
        <v>0</v>
      </c>
      <c r="K37" s="23">
        <v>7340.95</v>
      </c>
      <c r="L37" s="23">
        <f t="shared" si="3"/>
        <v>0.02999999999974534</v>
      </c>
      <c r="M37" s="11">
        <f t="shared" si="7"/>
        <v>29.99999999974534</v>
      </c>
    </row>
    <row r="38" spans="1:13" ht="15.75">
      <c r="A38" s="14">
        <v>24</v>
      </c>
      <c r="B38" s="21">
        <v>752.9</v>
      </c>
      <c r="C38" s="11">
        <f>B38-B37</f>
        <v>0</v>
      </c>
      <c r="D38" s="11">
        <f t="shared" si="4"/>
        <v>0</v>
      </c>
      <c r="E38" s="23">
        <v>7501.91</v>
      </c>
      <c r="F38" s="23">
        <f>E38-E37</f>
        <v>0.010000000000218279</v>
      </c>
      <c r="G38" s="11">
        <f t="shared" si="5"/>
        <v>10.000000000218279</v>
      </c>
      <c r="H38" s="11">
        <v>895</v>
      </c>
      <c r="I38" s="11">
        <f>H38-H37</f>
        <v>0</v>
      </c>
      <c r="J38" s="11">
        <f t="shared" si="6"/>
        <v>0</v>
      </c>
      <c r="K38" s="23">
        <v>7340.99</v>
      </c>
      <c r="L38" s="23">
        <f>K38-K37</f>
        <v>0.03999999999996362</v>
      </c>
      <c r="M38" s="11">
        <f t="shared" si="7"/>
        <v>39.99999999996362</v>
      </c>
    </row>
    <row r="39" spans="1:13" ht="15">
      <c r="A39" s="12" t="s">
        <v>11</v>
      </c>
      <c r="B39" s="11"/>
      <c r="C39" s="11"/>
      <c r="D39" s="11">
        <f>SUM(D15:D38)</f>
        <v>0</v>
      </c>
      <c r="E39" s="11"/>
      <c r="F39" s="11"/>
      <c r="G39" s="11">
        <f>SUM(G15:G38)</f>
        <v>1930.000000000291</v>
      </c>
      <c r="H39" s="11"/>
      <c r="I39" s="11"/>
      <c r="J39" s="11">
        <f>SUM(J15:J38)</f>
        <v>0</v>
      </c>
      <c r="K39" s="11"/>
      <c r="L39" s="11"/>
      <c r="M39" s="11">
        <f>SUM(M15:M38)</f>
        <v>1010.0000000002183</v>
      </c>
    </row>
    <row r="40" ht="25.5" customHeight="1"/>
    <row r="41" spans="2:9" ht="33.75" customHeight="1">
      <c r="B41" s="5" t="s">
        <v>16</v>
      </c>
      <c r="I41" t="s">
        <v>15</v>
      </c>
    </row>
  </sheetData>
  <sheetProtection/>
  <mergeCells count="11">
    <mergeCell ref="H11:J11"/>
    <mergeCell ref="K11:M11"/>
    <mergeCell ref="A9:A12"/>
    <mergeCell ref="B9:G9"/>
    <mergeCell ref="H9:M9"/>
    <mergeCell ref="B10:D10"/>
    <mergeCell ref="E10:G10"/>
    <mergeCell ref="H10:J10"/>
    <mergeCell ref="K10:M10"/>
    <mergeCell ref="B11:D11"/>
    <mergeCell ref="E11:G11"/>
  </mergeCells>
  <printOptions/>
  <pageMargins left="0.7086614173228347" right="0.7086614173228347" top="0.2755905511811024" bottom="0.31496062992125984" header="0.2362204724409449" footer="0.2362204724409449"/>
  <pageSetup fitToHeight="1" fitToWidth="1" horizontalDpi="600" verticalDpi="600" orientation="landscape" paperSize="9" scale="8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1"/>
  <sheetViews>
    <sheetView zoomScale="80" zoomScaleNormal="80" zoomScalePageLayoutView="0" workbookViewId="0" topLeftCell="A4">
      <selection activeCell="P30" sqref="P30"/>
    </sheetView>
  </sheetViews>
  <sheetFormatPr defaultColWidth="9.140625" defaultRowHeight="15"/>
  <cols>
    <col min="1" max="1" width="6.421875" style="26" customWidth="1"/>
    <col min="2" max="2" width="11.8515625" style="26" customWidth="1"/>
    <col min="3" max="3" width="9.8515625" style="26" customWidth="1"/>
    <col min="4" max="4" width="15.28125" style="26" customWidth="1"/>
    <col min="5" max="5" width="11.7109375" style="26" customWidth="1"/>
    <col min="6" max="6" width="9.8515625" style="26" customWidth="1"/>
    <col min="7" max="7" width="15.421875" style="26" customWidth="1"/>
    <col min="8" max="8" width="12.00390625" style="26" customWidth="1"/>
    <col min="9" max="9" width="9.8515625" style="26" customWidth="1"/>
    <col min="10" max="10" width="14.57421875" style="26" customWidth="1"/>
    <col min="11" max="11" width="11.7109375" style="26" customWidth="1"/>
    <col min="12" max="12" width="9.7109375" style="26" customWidth="1"/>
    <col min="13" max="13" width="14.28125" style="26" customWidth="1"/>
    <col min="14" max="16384" width="9.140625" style="26" customWidth="1"/>
  </cols>
  <sheetData>
    <row r="1" spans="1:11" ht="15.75">
      <c r="A1" s="1" t="s">
        <v>0</v>
      </c>
      <c r="K1" s="13" t="s">
        <v>64</v>
      </c>
    </row>
    <row r="2" spans="1:10" ht="11.25" customHeight="1">
      <c r="A2" s="2" t="s">
        <v>1</v>
      </c>
      <c r="J2" s="2" t="s">
        <v>63</v>
      </c>
    </row>
    <row r="3" ht="15.75">
      <c r="A3" s="1" t="s">
        <v>65</v>
      </c>
    </row>
    <row r="4" spans="2:7" ht="15.75">
      <c r="B4" s="26" t="s">
        <v>66</v>
      </c>
      <c r="G4" s="3" t="s">
        <v>3</v>
      </c>
    </row>
    <row r="5" ht="7.5" customHeight="1"/>
    <row r="6" ht="15.75">
      <c r="G6" s="4" t="s">
        <v>4</v>
      </c>
    </row>
    <row r="7" ht="15.75">
      <c r="G7" s="4" t="s">
        <v>84</v>
      </c>
    </row>
    <row r="8" ht="10.5" customHeight="1">
      <c r="I8" s="4"/>
    </row>
    <row r="9" spans="1:13" ht="15.75">
      <c r="A9" s="101" t="s">
        <v>7</v>
      </c>
      <c r="B9" s="99" t="s">
        <v>5</v>
      </c>
      <c r="C9" s="99"/>
      <c r="D9" s="99"/>
      <c r="E9" s="99"/>
      <c r="F9" s="99"/>
      <c r="G9" s="99"/>
      <c r="H9" s="99" t="s">
        <v>10</v>
      </c>
      <c r="I9" s="99"/>
      <c r="J9" s="99"/>
      <c r="K9" s="99"/>
      <c r="L9" s="99"/>
      <c r="M9" s="99"/>
    </row>
    <row r="10" spans="1:13" ht="15.75">
      <c r="A10" s="101"/>
      <c r="B10" s="100" t="s">
        <v>60</v>
      </c>
      <c r="C10" s="100"/>
      <c r="D10" s="100"/>
      <c r="E10" s="100" t="s">
        <v>61</v>
      </c>
      <c r="F10" s="100"/>
      <c r="G10" s="100"/>
      <c r="H10" s="100" t="str">
        <f>B10</f>
        <v>РП5ф16 - "ЦРП Аэропорт ф5"</v>
      </c>
      <c r="I10" s="100"/>
      <c r="J10" s="100"/>
      <c r="K10" s="100" t="str">
        <f>E10</f>
        <v>РП5ф21 - "ЦРП Аэропорт ф8"</v>
      </c>
      <c r="L10" s="100"/>
      <c r="M10" s="100"/>
    </row>
    <row r="11" spans="1:13" ht="15.75">
      <c r="A11" s="101"/>
      <c r="B11" s="102" t="s">
        <v>62</v>
      </c>
      <c r="C11" s="102"/>
      <c r="D11" s="102"/>
      <c r="E11" s="102" t="s">
        <v>27</v>
      </c>
      <c r="F11" s="102"/>
      <c r="G11" s="102"/>
      <c r="H11" s="102" t="str">
        <f>B11</f>
        <v>Расчетный коэффициент 1800</v>
      </c>
      <c r="I11" s="102"/>
      <c r="J11" s="102"/>
      <c r="K11" s="102" t="str">
        <f>E11</f>
        <v>Расчетный коэффициент 1200</v>
      </c>
      <c r="L11" s="102"/>
      <c r="M11" s="102"/>
    </row>
    <row r="12" spans="1:13" ht="47.25">
      <c r="A12" s="101"/>
      <c r="B12" s="43" t="s">
        <v>9</v>
      </c>
      <c r="C12" s="7" t="s">
        <v>8</v>
      </c>
      <c r="D12" s="43" t="s">
        <v>12</v>
      </c>
      <c r="E12" s="43" t="s">
        <v>9</v>
      </c>
      <c r="F12" s="7" t="s">
        <v>8</v>
      </c>
      <c r="G12" s="43" t="s">
        <v>12</v>
      </c>
      <c r="H12" s="43" t="s">
        <v>9</v>
      </c>
      <c r="I12" s="7" t="s">
        <v>8</v>
      </c>
      <c r="J12" s="43" t="s">
        <v>12</v>
      </c>
      <c r="K12" s="43" t="s">
        <v>9</v>
      </c>
      <c r="L12" s="7" t="s">
        <v>8</v>
      </c>
      <c r="M12" s="43" t="s">
        <v>12</v>
      </c>
    </row>
    <row r="13" spans="1:13" ht="15.75">
      <c r="A13" s="43">
        <v>1</v>
      </c>
      <c r="B13" s="8">
        <v>2</v>
      </c>
      <c r="C13" s="43">
        <v>3</v>
      </c>
      <c r="D13" s="8">
        <v>4</v>
      </c>
      <c r="E13" s="43">
        <v>5</v>
      </c>
      <c r="F13" s="8">
        <v>6</v>
      </c>
      <c r="G13" s="43">
        <v>7</v>
      </c>
      <c r="H13" s="8">
        <v>8</v>
      </c>
      <c r="I13" s="43">
        <v>9</v>
      </c>
      <c r="J13" s="8">
        <v>10</v>
      </c>
      <c r="K13" s="43">
        <v>11</v>
      </c>
      <c r="L13" s="8">
        <v>12</v>
      </c>
      <c r="M13" s="43">
        <v>13</v>
      </c>
    </row>
    <row r="14" spans="1:13" ht="15.75">
      <c r="A14" s="43">
        <v>0</v>
      </c>
      <c r="B14" s="21"/>
      <c r="C14" s="9"/>
      <c r="D14" s="10"/>
      <c r="E14" s="23"/>
      <c r="F14" s="23"/>
      <c r="G14" s="23"/>
      <c r="H14" s="23"/>
      <c r="I14" s="23"/>
      <c r="J14" s="11"/>
      <c r="K14" s="23"/>
      <c r="L14" s="23"/>
      <c r="M14" s="11"/>
    </row>
    <row r="15" spans="1:13" ht="15.75">
      <c r="A15" s="12">
        <v>1</v>
      </c>
      <c r="B15" s="23"/>
      <c r="C15" s="24"/>
      <c r="D15" s="44">
        <v>142.56</v>
      </c>
      <c r="E15" s="45"/>
      <c r="F15" s="45"/>
      <c r="G15" s="44">
        <v>157.92</v>
      </c>
      <c r="H15" s="45"/>
      <c r="I15" s="45"/>
      <c r="J15" s="44">
        <v>72.9</v>
      </c>
      <c r="K15" s="45"/>
      <c r="L15" s="45"/>
      <c r="M15" s="44">
        <v>53.04</v>
      </c>
    </row>
    <row r="16" spans="1:13" ht="15.75">
      <c r="A16" s="43">
        <v>2</v>
      </c>
      <c r="B16" s="23"/>
      <c r="C16" s="24"/>
      <c r="D16" s="44">
        <v>143.28</v>
      </c>
      <c r="E16" s="45"/>
      <c r="F16" s="45"/>
      <c r="G16" s="44">
        <v>150.96</v>
      </c>
      <c r="H16" s="45"/>
      <c r="I16" s="45"/>
      <c r="J16" s="44">
        <v>74.52</v>
      </c>
      <c r="K16" s="45"/>
      <c r="L16" s="45"/>
      <c r="M16" s="44">
        <v>54.12</v>
      </c>
    </row>
    <row r="17" spans="1:13" ht="15.75">
      <c r="A17" s="12">
        <v>3</v>
      </c>
      <c r="B17" s="23"/>
      <c r="C17" s="24"/>
      <c r="D17" s="44">
        <v>141.84</v>
      </c>
      <c r="E17" s="45"/>
      <c r="F17" s="45"/>
      <c r="G17" s="44">
        <v>146.04</v>
      </c>
      <c r="H17" s="45"/>
      <c r="I17" s="45"/>
      <c r="J17" s="44">
        <v>74.7</v>
      </c>
      <c r="K17" s="45"/>
      <c r="L17" s="45"/>
      <c r="M17" s="44">
        <v>54.84</v>
      </c>
    </row>
    <row r="18" spans="1:13" ht="15.75">
      <c r="A18" s="43">
        <v>4</v>
      </c>
      <c r="B18" s="23"/>
      <c r="C18" s="24"/>
      <c r="D18" s="44">
        <v>142.92</v>
      </c>
      <c r="E18" s="45"/>
      <c r="F18" s="45"/>
      <c r="G18" s="44">
        <v>148.56</v>
      </c>
      <c r="H18" s="45"/>
      <c r="I18" s="45"/>
      <c r="J18" s="44">
        <v>76.32</v>
      </c>
      <c r="K18" s="45"/>
      <c r="L18" s="45"/>
      <c r="M18" s="44">
        <v>58.56</v>
      </c>
    </row>
    <row r="19" spans="1:13" ht="15.75">
      <c r="A19" s="12">
        <v>5</v>
      </c>
      <c r="B19" s="23"/>
      <c r="C19" s="24"/>
      <c r="D19" s="145">
        <v>142.92</v>
      </c>
      <c r="E19" s="45"/>
      <c r="F19" s="45"/>
      <c r="G19" s="44">
        <v>146.4</v>
      </c>
      <c r="H19" s="45"/>
      <c r="I19" s="45"/>
      <c r="J19" s="44">
        <v>76.5</v>
      </c>
      <c r="K19" s="45"/>
      <c r="L19" s="45"/>
      <c r="M19" s="44">
        <v>56.4</v>
      </c>
    </row>
    <row r="20" spans="1:13" ht="15.75">
      <c r="A20" s="43">
        <v>6</v>
      </c>
      <c r="B20" s="23"/>
      <c r="C20" s="24"/>
      <c r="D20" s="44">
        <v>141.12</v>
      </c>
      <c r="E20" s="45"/>
      <c r="F20" s="45"/>
      <c r="G20" s="44">
        <v>152.04</v>
      </c>
      <c r="H20" s="45"/>
      <c r="I20" s="45"/>
      <c r="J20" s="44">
        <v>74.16</v>
      </c>
      <c r="K20" s="45"/>
      <c r="L20" s="45"/>
      <c r="M20" s="44">
        <v>54.48</v>
      </c>
    </row>
    <row r="21" spans="1:13" ht="15.75">
      <c r="A21" s="12">
        <v>7</v>
      </c>
      <c r="B21" s="23"/>
      <c r="C21" s="24"/>
      <c r="D21" s="44">
        <v>144.18</v>
      </c>
      <c r="E21" s="45"/>
      <c r="F21" s="45"/>
      <c r="G21" s="44">
        <v>168.6</v>
      </c>
      <c r="H21" s="45"/>
      <c r="I21" s="45"/>
      <c r="J21" s="44">
        <v>69.66</v>
      </c>
      <c r="K21" s="45"/>
      <c r="L21" s="45"/>
      <c r="M21" s="44">
        <v>49.68</v>
      </c>
    </row>
    <row r="22" spans="1:13" ht="15.75">
      <c r="A22" s="43">
        <v>8</v>
      </c>
      <c r="B22" s="23"/>
      <c r="C22" s="24"/>
      <c r="D22" s="44">
        <v>172.08</v>
      </c>
      <c r="E22" s="45"/>
      <c r="F22" s="45"/>
      <c r="G22" s="44">
        <v>173.16</v>
      </c>
      <c r="H22" s="45"/>
      <c r="I22" s="45"/>
      <c r="J22" s="44">
        <v>76.68</v>
      </c>
      <c r="K22" s="45"/>
      <c r="L22" s="45"/>
      <c r="M22" s="44">
        <v>46.44</v>
      </c>
    </row>
    <row r="23" spans="1:13" ht="15.75">
      <c r="A23" s="12">
        <v>9</v>
      </c>
      <c r="B23" s="23"/>
      <c r="C23" s="24"/>
      <c r="D23" s="44">
        <v>189.36</v>
      </c>
      <c r="E23" s="45"/>
      <c r="F23" s="45"/>
      <c r="G23" s="44">
        <v>187.56</v>
      </c>
      <c r="H23" s="45"/>
      <c r="I23" s="45"/>
      <c r="J23" s="44">
        <v>99.9</v>
      </c>
      <c r="K23" s="45"/>
      <c r="L23" s="45"/>
      <c r="M23" s="44">
        <v>50.76</v>
      </c>
    </row>
    <row r="24" spans="1:13" ht="15.75">
      <c r="A24" s="43">
        <v>10</v>
      </c>
      <c r="B24" s="23"/>
      <c r="C24" s="24"/>
      <c r="D24" s="44">
        <v>224.82</v>
      </c>
      <c r="E24" s="45"/>
      <c r="F24" s="45"/>
      <c r="G24" s="44">
        <v>183.72</v>
      </c>
      <c r="H24" s="45"/>
      <c r="I24" s="45"/>
      <c r="J24" s="44">
        <v>138.24</v>
      </c>
      <c r="K24" s="45"/>
      <c r="L24" s="45"/>
      <c r="M24" s="44">
        <v>58.2</v>
      </c>
    </row>
    <row r="25" spans="1:13" ht="15.75">
      <c r="A25" s="12">
        <v>11</v>
      </c>
      <c r="B25" s="23"/>
      <c r="C25" s="24"/>
      <c r="D25" s="44">
        <v>214.56</v>
      </c>
      <c r="E25" s="45"/>
      <c r="F25" s="45"/>
      <c r="G25" s="44">
        <v>180.6</v>
      </c>
      <c r="H25" s="45"/>
      <c r="I25" s="45"/>
      <c r="J25" s="44">
        <v>127.08</v>
      </c>
      <c r="K25" s="45"/>
      <c r="L25" s="45"/>
      <c r="M25" s="44">
        <v>53.64</v>
      </c>
    </row>
    <row r="26" spans="1:13" ht="15.75">
      <c r="A26" s="43">
        <v>12</v>
      </c>
      <c r="B26" s="23"/>
      <c r="C26" s="24"/>
      <c r="D26" s="44">
        <v>204.48</v>
      </c>
      <c r="E26" s="45"/>
      <c r="F26" s="45"/>
      <c r="G26" s="44">
        <v>178.56</v>
      </c>
      <c r="H26" s="45"/>
      <c r="I26" s="45"/>
      <c r="J26" s="44">
        <v>124.2</v>
      </c>
      <c r="K26" s="45"/>
      <c r="L26" s="45"/>
      <c r="M26" s="44">
        <v>55.92</v>
      </c>
    </row>
    <row r="27" spans="1:13" ht="15.75">
      <c r="A27" s="12">
        <v>13</v>
      </c>
      <c r="B27" s="23"/>
      <c r="C27" s="24"/>
      <c r="D27" s="44">
        <v>191.88</v>
      </c>
      <c r="E27" s="45"/>
      <c r="F27" s="45"/>
      <c r="G27" s="44">
        <v>182.28</v>
      </c>
      <c r="H27" s="45"/>
      <c r="I27" s="45"/>
      <c r="J27" s="44">
        <v>112.5</v>
      </c>
      <c r="K27" s="45"/>
      <c r="L27" s="45"/>
      <c r="M27" s="44">
        <v>57.12</v>
      </c>
    </row>
    <row r="28" spans="1:13" ht="15.75">
      <c r="A28" s="43">
        <v>14</v>
      </c>
      <c r="B28" s="23"/>
      <c r="C28" s="24"/>
      <c r="D28" s="44">
        <v>203.04</v>
      </c>
      <c r="E28" s="45"/>
      <c r="F28" s="45"/>
      <c r="G28" s="44">
        <v>172.44</v>
      </c>
      <c r="H28" s="45"/>
      <c r="I28" s="45"/>
      <c r="J28" s="44">
        <v>119.16</v>
      </c>
      <c r="K28" s="45"/>
      <c r="L28" s="45"/>
      <c r="M28" s="44">
        <v>43.92</v>
      </c>
    </row>
    <row r="29" spans="1:13" ht="15.75">
      <c r="A29" s="12">
        <v>15</v>
      </c>
      <c r="B29" s="23"/>
      <c r="C29" s="24"/>
      <c r="D29" s="44">
        <v>198.54</v>
      </c>
      <c r="E29" s="45"/>
      <c r="F29" s="45"/>
      <c r="G29" s="44">
        <v>167.88</v>
      </c>
      <c r="H29" s="45"/>
      <c r="I29" s="45"/>
      <c r="J29" s="44">
        <v>114.3</v>
      </c>
      <c r="K29" s="45"/>
      <c r="L29" s="45"/>
      <c r="M29" s="44">
        <v>43.44</v>
      </c>
    </row>
    <row r="30" spans="1:13" ht="15.75">
      <c r="A30" s="43">
        <v>16</v>
      </c>
      <c r="B30" s="23"/>
      <c r="C30" s="24"/>
      <c r="D30" s="44">
        <v>191.34</v>
      </c>
      <c r="E30" s="45"/>
      <c r="F30" s="45"/>
      <c r="G30" s="44">
        <v>181.08</v>
      </c>
      <c r="H30" s="45"/>
      <c r="I30" s="45"/>
      <c r="J30" s="44">
        <v>113.22</v>
      </c>
      <c r="K30" s="45"/>
      <c r="L30" s="45"/>
      <c r="M30" s="44">
        <v>43.68</v>
      </c>
    </row>
    <row r="31" spans="1:13" ht="15.75">
      <c r="A31" s="12">
        <v>17</v>
      </c>
      <c r="B31" s="23"/>
      <c r="C31" s="24"/>
      <c r="D31" s="44">
        <v>183.42</v>
      </c>
      <c r="E31" s="45"/>
      <c r="F31" s="45"/>
      <c r="G31" s="44">
        <v>183.12</v>
      </c>
      <c r="H31" s="45"/>
      <c r="I31" s="45"/>
      <c r="J31" s="44">
        <v>102.06</v>
      </c>
      <c r="K31" s="45"/>
      <c r="L31" s="45"/>
      <c r="M31" s="44">
        <v>47.88</v>
      </c>
    </row>
    <row r="32" spans="1:13" ht="15.75">
      <c r="A32" s="43">
        <v>18</v>
      </c>
      <c r="B32" s="23"/>
      <c r="C32" s="24"/>
      <c r="D32" s="44">
        <v>167.76</v>
      </c>
      <c r="E32" s="45"/>
      <c r="F32" s="45"/>
      <c r="G32" s="44">
        <v>177.48</v>
      </c>
      <c r="H32" s="45"/>
      <c r="I32" s="45"/>
      <c r="J32" s="44">
        <v>92.88</v>
      </c>
      <c r="K32" s="45"/>
      <c r="L32" s="45"/>
      <c r="M32" s="44">
        <v>56.52</v>
      </c>
    </row>
    <row r="33" spans="1:13" ht="15.75">
      <c r="A33" s="12">
        <v>19</v>
      </c>
      <c r="B33" s="23"/>
      <c r="C33" s="24"/>
      <c r="D33" s="44">
        <v>163.62</v>
      </c>
      <c r="E33" s="45"/>
      <c r="F33" s="45"/>
      <c r="G33" s="44">
        <v>184.32</v>
      </c>
      <c r="H33" s="45"/>
      <c r="I33" s="45"/>
      <c r="J33" s="44">
        <v>89.46</v>
      </c>
      <c r="K33" s="45"/>
      <c r="L33" s="45"/>
      <c r="M33" s="44">
        <v>57.84</v>
      </c>
    </row>
    <row r="34" spans="1:13" ht="15.75">
      <c r="A34" s="43">
        <v>20</v>
      </c>
      <c r="B34" s="23"/>
      <c r="C34" s="24"/>
      <c r="D34" s="44">
        <v>149.04</v>
      </c>
      <c r="E34" s="45"/>
      <c r="F34" s="45"/>
      <c r="G34" s="44">
        <v>198.36</v>
      </c>
      <c r="H34" s="45"/>
      <c r="I34" s="45"/>
      <c r="J34" s="44">
        <v>79.92</v>
      </c>
      <c r="K34" s="45"/>
      <c r="L34" s="45"/>
      <c r="M34" s="44">
        <v>65.16</v>
      </c>
    </row>
    <row r="35" spans="1:13" ht="15.75">
      <c r="A35" s="12">
        <v>21</v>
      </c>
      <c r="B35" s="23"/>
      <c r="C35" s="24"/>
      <c r="D35" s="44">
        <v>137.52</v>
      </c>
      <c r="E35" s="45"/>
      <c r="F35" s="45"/>
      <c r="G35" s="44">
        <v>189.48</v>
      </c>
      <c r="H35" s="45"/>
      <c r="I35" s="45"/>
      <c r="J35" s="44">
        <v>67.68</v>
      </c>
      <c r="K35" s="45"/>
      <c r="L35" s="45"/>
      <c r="M35" s="44">
        <v>61.08</v>
      </c>
    </row>
    <row r="36" spans="1:13" ht="15.75">
      <c r="A36" s="43">
        <v>22</v>
      </c>
      <c r="B36" s="23"/>
      <c r="C36" s="24"/>
      <c r="D36" s="44">
        <v>137.16</v>
      </c>
      <c r="E36" s="45"/>
      <c r="F36" s="45"/>
      <c r="G36" s="44">
        <v>191.4</v>
      </c>
      <c r="H36" s="45"/>
      <c r="I36" s="45"/>
      <c r="J36" s="44">
        <v>66.6</v>
      </c>
      <c r="K36" s="45"/>
      <c r="L36" s="45"/>
      <c r="M36" s="44">
        <v>53.76</v>
      </c>
    </row>
    <row r="37" spans="1:13" ht="15.75">
      <c r="A37" s="12">
        <v>23</v>
      </c>
      <c r="B37" s="23"/>
      <c r="C37" s="24"/>
      <c r="D37" s="44">
        <v>128.16</v>
      </c>
      <c r="E37" s="45"/>
      <c r="F37" s="45"/>
      <c r="G37" s="44">
        <v>175.68</v>
      </c>
      <c r="H37" s="45"/>
      <c r="I37" s="45"/>
      <c r="J37" s="44">
        <v>59.04</v>
      </c>
      <c r="K37" s="45"/>
      <c r="L37" s="45"/>
      <c r="M37" s="44">
        <v>51.96</v>
      </c>
    </row>
    <row r="38" spans="1:13" ht="16.5" thickBot="1">
      <c r="A38" s="42">
        <v>24</v>
      </c>
      <c r="B38" s="25"/>
      <c r="C38" s="46"/>
      <c r="D38" s="44">
        <v>122.22</v>
      </c>
      <c r="E38" s="48"/>
      <c r="F38" s="48"/>
      <c r="G38" s="47">
        <v>160.2</v>
      </c>
      <c r="H38" s="48"/>
      <c r="I38" s="48"/>
      <c r="J38" s="47">
        <v>51.12</v>
      </c>
      <c r="K38" s="48"/>
      <c r="L38" s="48"/>
      <c r="M38" s="47">
        <v>46.44</v>
      </c>
    </row>
    <row r="39" spans="1:13" ht="16.5" thickBot="1">
      <c r="A39" s="28" t="s">
        <v>11</v>
      </c>
      <c r="B39" s="29"/>
      <c r="C39" s="29"/>
      <c r="D39" s="49">
        <f>SUM(D15:D38)</f>
        <v>3977.819999999999</v>
      </c>
      <c r="E39" s="50"/>
      <c r="F39" s="50"/>
      <c r="G39" s="49">
        <f>SUM(G15:G38)</f>
        <v>4137.84</v>
      </c>
      <c r="H39" s="51"/>
      <c r="I39" s="51"/>
      <c r="J39" s="49">
        <f>SUM(J15:J38)</f>
        <v>2152.8</v>
      </c>
      <c r="K39" s="51"/>
      <c r="L39" s="51"/>
      <c r="M39" s="52">
        <f>SUM(M15:M38)</f>
        <v>1274.8799999999999</v>
      </c>
    </row>
    <row r="41" spans="2:9" ht="22.5" customHeight="1">
      <c r="B41" s="5" t="s">
        <v>16</v>
      </c>
      <c r="I41" s="26" t="s">
        <v>15</v>
      </c>
    </row>
  </sheetData>
  <sheetProtection/>
  <mergeCells count="11">
    <mergeCell ref="H11:J11"/>
    <mergeCell ref="K11:M11"/>
    <mergeCell ref="A9:A12"/>
    <mergeCell ref="B9:G9"/>
    <mergeCell ref="H9:M9"/>
    <mergeCell ref="B10:D10"/>
    <mergeCell ref="E10:G10"/>
    <mergeCell ref="H10:J10"/>
    <mergeCell ref="K10:M10"/>
    <mergeCell ref="B11:D11"/>
    <mergeCell ref="E11:G11"/>
  </mergeCells>
  <printOptions/>
  <pageMargins left="0.75" right="0.31496062992125984" top="0.34" bottom="0.34" header="0.22" footer="0.22"/>
  <pageSetup fitToHeight="1" fitToWidth="1" horizontalDpi="600" verticalDpi="600" orientation="landscape" paperSize="9" scale="88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1"/>
  <sheetViews>
    <sheetView zoomScalePageLayoutView="0" workbookViewId="0" topLeftCell="A12">
      <selection activeCell="A1" sqref="A1:M41"/>
    </sheetView>
  </sheetViews>
  <sheetFormatPr defaultColWidth="9.140625" defaultRowHeight="15"/>
  <cols>
    <col min="1" max="1" width="6.421875" style="54" customWidth="1"/>
    <col min="2" max="2" width="10.8515625" style="54" customWidth="1"/>
    <col min="3" max="3" width="9.140625" style="54" customWidth="1"/>
    <col min="4" max="4" width="11.00390625" style="54" customWidth="1"/>
    <col min="5" max="5" width="10.140625" style="54" customWidth="1"/>
    <col min="6" max="6" width="9.140625" style="54" customWidth="1"/>
    <col min="7" max="7" width="11.140625" style="54" customWidth="1"/>
    <col min="8" max="8" width="10.421875" style="54" customWidth="1"/>
    <col min="9" max="9" width="9.140625" style="54" customWidth="1"/>
    <col min="10" max="10" width="10.8515625" style="54" customWidth="1"/>
    <col min="11" max="11" width="10.140625" style="54" customWidth="1"/>
    <col min="12" max="12" width="9.140625" style="54" customWidth="1"/>
    <col min="13" max="13" width="11.8515625" style="54" customWidth="1"/>
    <col min="14" max="16384" width="9.140625" style="54" customWidth="1"/>
  </cols>
  <sheetData>
    <row r="1" spans="1:11" ht="15">
      <c r="A1" s="53" t="s">
        <v>67</v>
      </c>
      <c r="H1" s="13"/>
      <c r="J1" s="13" t="s">
        <v>68</v>
      </c>
      <c r="K1" s="13"/>
    </row>
    <row r="2" spans="1:10" ht="11.25" customHeight="1">
      <c r="A2" s="2" t="s">
        <v>1</v>
      </c>
      <c r="J2" s="2" t="s">
        <v>14</v>
      </c>
    </row>
    <row r="3" ht="15">
      <c r="A3" s="53" t="s">
        <v>69</v>
      </c>
    </row>
    <row r="4" spans="2:11" ht="15">
      <c r="B4" s="2" t="s">
        <v>70</v>
      </c>
      <c r="G4" s="55" t="s">
        <v>3</v>
      </c>
      <c r="K4" s="56"/>
    </row>
    <row r="5" ht="7.5" customHeight="1"/>
    <row r="6" ht="15">
      <c r="G6" s="57" t="s">
        <v>4</v>
      </c>
    </row>
    <row r="7" ht="15">
      <c r="G7" s="57" t="s">
        <v>84</v>
      </c>
    </row>
    <row r="8" ht="10.5" customHeight="1">
      <c r="I8" s="57"/>
    </row>
    <row r="9" spans="1:13" ht="15.75" customHeight="1">
      <c r="A9" s="106" t="s">
        <v>7</v>
      </c>
      <c r="B9" s="127" t="s">
        <v>5</v>
      </c>
      <c r="C9" s="128"/>
      <c r="D9" s="128"/>
      <c r="E9" s="128"/>
      <c r="F9" s="128"/>
      <c r="G9" s="129"/>
      <c r="H9" s="127" t="s">
        <v>10</v>
      </c>
      <c r="I9" s="128"/>
      <c r="J9" s="128"/>
      <c r="K9" s="128"/>
      <c r="L9" s="128"/>
      <c r="M9" s="129"/>
    </row>
    <row r="10" spans="1:13" ht="31.5" customHeight="1">
      <c r="A10" s="107"/>
      <c r="B10" s="124" t="s">
        <v>71</v>
      </c>
      <c r="C10" s="125"/>
      <c r="D10" s="126"/>
      <c r="E10" s="124"/>
      <c r="F10" s="125"/>
      <c r="G10" s="126"/>
      <c r="H10" s="124" t="s">
        <v>71</v>
      </c>
      <c r="I10" s="125"/>
      <c r="J10" s="126"/>
      <c r="K10" s="124"/>
      <c r="L10" s="125"/>
      <c r="M10" s="126"/>
    </row>
    <row r="11" spans="1:13" ht="15.75" customHeight="1">
      <c r="A11" s="107"/>
      <c r="B11" s="103" t="s">
        <v>72</v>
      </c>
      <c r="C11" s="104"/>
      <c r="D11" s="105"/>
      <c r="E11" s="103"/>
      <c r="F11" s="104"/>
      <c r="G11" s="105"/>
      <c r="H11" s="103" t="s">
        <v>72</v>
      </c>
      <c r="I11" s="104"/>
      <c r="J11" s="105"/>
      <c r="K11" s="103"/>
      <c r="L11" s="104"/>
      <c r="M11" s="105"/>
    </row>
    <row r="12" spans="1:13" ht="60">
      <c r="A12" s="108"/>
      <c r="B12" s="33" t="s">
        <v>9</v>
      </c>
      <c r="C12" s="38" t="s">
        <v>8</v>
      </c>
      <c r="D12" s="33" t="s">
        <v>12</v>
      </c>
      <c r="E12" s="33" t="s">
        <v>9</v>
      </c>
      <c r="F12" s="38" t="s">
        <v>8</v>
      </c>
      <c r="G12" s="33" t="s">
        <v>12</v>
      </c>
      <c r="H12" s="33" t="s">
        <v>9</v>
      </c>
      <c r="I12" s="38" t="s">
        <v>8</v>
      </c>
      <c r="J12" s="33" t="s">
        <v>12</v>
      </c>
      <c r="K12" s="33" t="s">
        <v>9</v>
      </c>
      <c r="L12" s="38" t="s">
        <v>8</v>
      </c>
      <c r="M12" s="33" t="s">
        <v>12</v>
      </c>
    </row>
    <row r="13" spans="1:13" ht="15">
      <c r="A13" s="33">
        <v>1</v>
      </c>
      <c r="B13" s="31">
        <v>2</v>
      </c>
      <c r="C13" s="33">
        <v>3</v>
      </c>
      <c r="D13" s="31">
        <v>4</v>
      </c>
      <c r="E13" s="33">
        <v>5</v>
      </c>
      <c r="F13" s="31">
        <v>6</v>
      </c>
      <c r="G13" s="33">
        <v>7</v>
      </c>
      <c r="H13" s="31">
        <v>8</v>
      </c>
      <c r="I13" s="33">
        <v>9</v>
      </c>
      <c r="J13" s="31">
        <v>10</v>
      </c>
      <c r="K13" s="33">
        <v>11</v>
      </c>
      <c r="L13" s="31">
        <v>12</v>
      </c>
      <c r="M13" s="33">
        <v>13</v>
      </c>
    </row>
    <row r="14" spans="1:13" ht="15">
      <c r="A14" s="33">
        <v>0</v>
      </c>
      <c r="B14" s="58">
        <v>67953</v>
      </c>
      <c r="C14" s="9"/>
      <c r="D14" s="59"/>
      <c r="E14" s="58"/>
      <c r="F14" s="58"/>
      <c r="G14" s="58"/>
      <c r="H14" s="58"/>
      <c r="I14" s="58"/>
      <c r="J14" s="58"/>
      <c r="K14" s="58"/>
      <c r="L14" s="58"/>
      <c r="M14" s="58"/>
    </row>
    <row r="15" spans="1:13" ht="15">
      <c r="A15" s="60">
        <v>1</v>
      </c>
      <c r="B15" s="58">
        <v>67953</v>
      </c>
      <c r="C15" s="58">
        <f aca="true" t="shared" si="0" ref="C15:C37">B15-B14</f>
        <v>0</v>
      </c>
      <c r="D15" s="58">
        <f>C15*1</f>
        <v>0</v>
      </c>
      <c r="E15" s="58"/>
      <c r="F15" s="58"/>
      <c r="G15" s="58"/>
      <c r="H15" s="58"/>
      <c r="I15" s="58"/>
      <c r="J15" s="58"/>
      <c r="K15" s="58"/>
      <c r="L15" s="58"/>
      <c r="M15" s="58"/>
    </row>
    <row r="16" spans="1:13" ht="15">
      <c r="A16" s="33">
        <v>2</v>
      </c>
      <c r="B16" s="58">
        <v>67955</v>
      </c>
      <c r="C16" s="58">
        <f t="shared" si="0"/>
        <v>2</v>
      </c>
      <c r="D16" s="58">
        <f aca="true" t="shared" si="1" ref="D16:D38">C16*1</f>
        <v>2</v>
      </c>
      <c r="E16" s="58"/>
      <c r="F16" s="58"/>
      <c r="G16" s="58"/>
      <c r="H16" s="58"/>
      <c r="I16" s="58"/>
      <c r="J16" s="58"/>
      <c r="K16" s="58"/>
      <c r="L16" s="58"/>
      <c r="M16" s="58"/>
    </row>
    <row r="17" spans="1:13" ht="15">
      <c r="A17" s="60">
        <v>3</v>
      </c>
      <c r="B17" s="58">
        <v>67957</v>
      </c>
      <c r="C17" s="58">
        <f t="shared" si="0"/>
        <v>2</v>
      </c>
      <c r="D17" s="58">
        <f t="shared" si="1"/>
        <v>2</v>
      </c>
      <c r="E17" s="58"/>
      <c r="F17" s="58"/>
      <c r="G17" s="58"/>
      <c r="H17" s="58"/>
      <c r="I17" s="58"/>
      <c r="J17" s="58"/>
      <c r="K17" s="58"/>
      <c r="L17" s="58"/>
      <c r="M17" s="58"/>
    </row>
    <row r="18" spans="1:13" ht="15">
      <c r="A18" s="33">
        <v>4</v>
      </c>
      <c r="B18" s="58">
        <v>67959</v>
      </c>
      <c r="C18" s="58">
        <f t="shared" si="0"/>
        <v>2</v>
      </c>
      <c r="D18" s="58">
        <f t="shared" si="1"/>
        <v>2</v>
      </c>
      <c r="E18" s="58"/>
      <c r="F18" s="58"/>
      <c r="G18" s="58"/>
      <c r="H18" s="58"/>
      <c r="I18" s="58"/>
      <c r="J18" s="58"/>
      <c r="K18" s="58"/>
      <c r="L18" s="58"/>
      <c r="M18" s="58"/>
    </row>
    <row r="19" spans="1:13" ht="15">
      <c r="A19" s="60">
        <v>5</v>
      </c>
      <c r="B19" s="58">
        <v>67961</v>
      </c>
      <c r="C19" s="58">
        <f t="shared" si="0"/>
        <v>2</v>
      </c>
      <c r="D19" s="58">
        <f t="shared" si="1"/>
        <v>2</v>
      </c>
      <c r="E19" s="58"/>
      <c r="F19" s="58"/>
      <c r="G19" s="58"/>
      <c r="H19" s="58"/>
      <c r="I19" s="58"/>
      <c r="J19" s="58"/>
      <c r="K19" s="58"/>
      <c r="L19" s="58"/>
      <c r="M19" s="58"/>
    </row>
    <row r="20" spans="1:13" ht="15">
      <c r="A20" s="33">
        <v>6</v>
      </c>
      <c r="B20" s="58">
        <v>67963</v>
      </c>
      <c r="C20" s="58">
        <f t="shared" si="0"/>
        <v>2</v>
      </c>
      <c r="D20" s="58">
        <f t="shared" si="1"/>
        <v>2</v>
      </c>
      <c r="E20" s="58"/>
      <c r="F20" s="58"/>
      <c r="G20" s="58"/>
      <c r="H20" s="58"/>
      <c r="I20" s="58"/>
      <c r="J20" s="58"/>
      <c r="K20" s="58"/>
      <c r="L20" s="58"/>
      <c r="M20" s="58"/>
    </row>
    <row r="21" spans="1:13" ht="15">
      <c r="A21" s="60">
        <v>7</v>
      </c>
      <c r="B21" s="58">
        <v>67965</v>
      </c>
      <c r="C21" s="58">
        <f t="shared" si="0"/>
        <v>2</v>
      </c>
      <c r="D21" s="58">
        <f t="shared" si="1"/>
        <v>2</v>
      </c>
      <c r="E21" s="58"/>
      <c r="F21" s="58"/>
      <c r="G21" s="58"/>
      <c r="H21" s="58"/>
      <c r="I21" s="58"/>
      <c r="J21" s="58"/>
      <c r="K21" s="58"/>
      <c r="L21" s="58"/>
      <c r="M21" s="58"/>
    </row>
    <row r="22" spans="1:13" ht="15">
      <c r="A22" s="33">
        <v>8</v>
      </c>
      <c r="B22" s="58">
        <v>67967</v>
      </c>
      <c r="C22" s="58">
        <f t="shared" si="0"/>
        <v>2</v>
      </c>
      <c r="D22" s="58">
        <f t="shared" si="1"/>
        <v>2</v>
      </c>
      <c r="E22" s="58"/>
      <c r="F22" s="58"/>
      <c r="G22" s="58"/>
      <c r="H22" s="58"/>
      <c r="I22" s="58"/>
      <c r="J22" s="58"/>
      <c r="K22" s="58"/>
      <c r="L22" s="58"/>
      <c r="M22" s="58"/>
    </row>
    <row r="23" spans="1:13" ht="15">
      <c r="A23" s="60">
        <v>9</v>
      </c>
      <c r="B23" s="58">
        <v>67969</v>
      </c>
      <c r="C23" s="58">
        <f t="shared" si="0"/>
        <v>2</v>
      </c>
      <c r="D23" s="58">
        <f t="shared" si="1"/>
        <v>2</v>
      </c>
      <c r="E23" s="58"/>
      <c r="F23" s="58"/>
      <c r="G23" s="58"/>
      <c r="H23" s="58"/>
      <c r="I23" s="58"/>
      <c r="J23" s="58"/>
      <c r="K23" s="58"/>
      <c r="L23" s="58"/>
      <c r="M23" s="58"/>
    </row>
    <row r="24" spans="1:13" ht="15">
      <c r="A24" s="33">
        <v>10</v>
      </c>
      <c r="B24" s="58">
        <v>67971</v>
      </c>
      <c r="C24" s="58">
        <f t="shared" si="0"/>
        <v>2</v>
      </c>
      <c r="D24" s="58">
        <f t="shared" si="1"/>
        <v>2</v>
      </c>
      <c r="E24" s="58"/>
      <c r="F24" s="58"/>
      <c r="G24" s="58"/>
      <c r="H24" s="58"/>
      <c r="I24" s="58"/>
      <c r="J24" s="58"/>
      <c r="K24" s="58"/>
      <c r="L24" s="58"/>
      <c r="M24" s="58"/>
    </row>
    <row r="25" spans="1:13" ht="15">
      <c r="A25" s="60">
        <v>11</v>
      </c>
      <c r="B25" s="58">
        <v>67973</v>
      </c>
      <c r="C25" s="58">
        <f t="shared" si="0"/>
        <v>2</v>
      </c>
      <c r="D25" s="58">
        <f t="shared" si="1"/>
        <v>2</v>
      </c>
      <c r="E25" s="58"/>
      <c r="F25" s="58"/>
      <c r="G25" s="58"/>
      <c r="H25" s="58"/>
      <c r="I25" s="58"/>
      <c r="J25" s="58"/>
      <c r="K25" s="58"/>
      <c r="L25" s="58"/>
      <c r="M25" s="58"/>
    </row>
    <row r="26" spans="1:13" ht="15">
      <c r="A26" s="33">
        <v>12</v>
      </c>
      <c r="B26" s="58">
        <v>67975</v>
      </c>
      <c r="C26" s="58">
        <f t="shared" si="0"/>
        <v>2</v>
      </c>
      <c r="D26" s="58">
        <f t="shared" si="1"/>
        <v>2</v>
      </c>
      <c r="E26" s="58"/>
      <c r="F26" s="58"/>
      <c r="G26" s="58"/>
      <c r="H26" s="58"/>
      <c r="I26" s="58"/>
      <c r="J26" s="58"/>
      <c r="K26" s="58"/>
      <c r="L26" s="58"/>
      <c r="M26" s="58"/>
    </row>
    <row r="27" spans="1:13" ht="15">
      <c r="A27" s="60">
        <v>13</v>
      </c>
      <c r="B27" s="58">
        <v>67977</v>
      </c>
      <c r="C27" s="58">
        <f t="shared" si="0"/>
        <v>2</v>
      </c>
      <c r="D27" s="58">
        <f t="shared" si="1"/>
        <v>2</v>
      </c>
      <c r="E27" s="58"/>
      <c r="F27" s="58"/>
      <c r="G27" s="58"/>
      <c r="H27" s="58"/>
      <c r="I27" s="58"/>
      <c r="J27" s="58"/>
      <c r="K27" s="58"/>
      <c r="L27" s="58"/>
      <c r="M27" s="58"/>
    </row>
    <row r="28" spans="1:13" ht="15">
      <c r="A28" s="33">
        <v>14</v>
      </c>
      <c r="B28" s="58">
        <v>67979</v>
      </c>
      <c r="C28" s="58">
        <f t="shared" si="0"/>
        <v>2</v>
      </c>
      <c r="D28" s="58">
        <f t="shared" si="1"/>
        <v>2</v>
      </c>
      <c r="E28" s="58"/>
      <c r="F28" s="58"/>
      <c r="G28" s="58"/>
      <c r="H28" s="58"/>
      <c r="I28" s="58"/>
      <c r="J28" s="58"/>
      <c r="K28" s="58"/>
      <c r="L28" s="58"/>
      <c r="M28" s="58"/>
    </row>
    <row r="29" spans="1:13" ht="15">
      <c r="A29" s="60">
        <v>15</v>
      </c>
      <c r="B29" s="58">
        <v>67980</v>
      </c>
      <c r="C29" s="58">
        <f t="shared" si="0"/>
        <v>1</v>
      </c>
      <c r="D29" s="58">
        <f t="shared" si="1"/>
        <v>1</v>
      </c>
      <c r="E29" s="58"/>
      <c r="F29" s="58"/>
      <c r="G29" s="58"/>
      <c r="H29" s="58"/>
      <c r="I29" s="58"/>
      <c r="J29" s="58"/>
      <c r="K29" s="58"/>
      <c r="L29" s="58"/>
      <c r="M29" s="58"/>
    </row>
    <row r="30" spans="1:13" ht="15">
      <c r="A30" s="33">
        <v>16</v>
      </c>
      <c r="B30" s="58">
        <v>67981</v>
      </c>
      <c r="C30" s="58">
        <f t="shared" si="0"/>
        <v>1</v>
      </c>
      <c r="D30" s="58">
        <f t="shared" si="1"/>
        <v>1</v>
      </c>
      <c r="E30" s="58"/>
      <c r="F30" s="58"/>
      <c r="G30" s="58"/>
      <c r="H30" s="58"/>
      <c r="I30" s="58"/>
      <c r="J30" s="58"/>
      <c r="K30" s="58"/>
      <c r="L30" s="58"/>
      <c r="M30" s="58"/>
    </row>
    <row r="31" spans="1:13" ht="15">
      <c r="A31" s="60">
        <v>17</v>
      </c>
      <c r="B31" s="58">
        <v>67982</v>
      </c>
      <c r="C31" s="58">
        <f t="shared" si="0"/>
        <v>1</v>
      </c>
      <c r="D31" s="58">
        <f t="shared" si="1"/>
        <v>1</v>
      </c>
      <c r="E31" s="58"/>
      <c r="F31" s="58"/>
      <c r="G31" s="58"/>
      <c r="H31" s="58"/>
      <c r="I31" s="58"/>
      <c r="J31" s="58"/>
      <c r="K31" s="58"/>
      <c r="L31" s="58"/>
      <c r="M31" s="58"/>
    </row>
    <row r="32" spans="1:13" ht="15">
      <c r="A32" s="33">
        <v>18</v>
      </c>
      <c r="B32" s="58">
        <v>67983</v>
      </c>
      <c r="C32" s="58">
        <f t="shared" si="0"/>
        <v>1</v>
      </c>
      <c r="D32" s="58">
        <f t="shared" si="1"/>
        <v>1</v>
      </c>
      <c r="E32" s="58"/>
      <c r="F32" s="58"/>
      <c r="G32" s="58"/>
      <c r="H32" s="58"/>
      <c r="I32" s="58"/>
      <c r="J32" s="58"/>
      <c r="K32" s="58"/>
      <c r="L32" s="58"/>
      <c r="M32" s="58"/>
    </row>
    <row r="33" spans="1:13" ht="15">
      <c r="A33" s="60">
        <v>19</v>
      </c>
      <c r="B33" s="58">
        <v>67984</v>
      </c>
      <c r="C33" s="58">
        <f t="shared" si="0"/>
        <v>1</v>
      </c>
      <c r="D33" s="58">
        <f t="shared" si="1"/>
        <v>1</v>
      </c>
      <c r="E33" s="58"/>
      <c r="F33" s="58"/>
      <c r="G33" s="58"/>
      <c r="H33" s="58"/>
      <c r="I33" s="58"/>
      <c r="J33" s="58"/>
      <c r="K33" s="58"/>
      <c r="L33" s="58"/>
      <c r="M33" s="58"/>
    </row>
    <row r="34" spans="1:13" ht="15">
      <c r="A34" s="33">
        <v>20</v>
      </c>
      <c r="B34" s="58">
        <v>67984</v>
      </c>
      <c r="C34" s="58">
        <f t="shared" si="0"/>
        <v>0</v>
      </c>
      <c r="D34" s="58">
        <f t="shared" si="1"/>
        <v>0</v>
      </c>
      <c r="E34" s="58"/>
      <c r="F34" s="58"/>
      <c r="G34" s="58"/>
      <c r="H34" s="58"/>
      <c r="I34" s="58"/>
      <c r="J34" s="58"/>
      <c r="K34" s="58"/>
      <c r="L34" s="58"/>
      <c r="M34" s="58"/>
    </row>
    <row r="35" spans="1:13" ht="15">
      <c r="A35" s="60">
        <v>21</v>
      </c>
      <c r="B35" s="58">
        <v>67985</v>
      </c>
      <c r="C35" s="58">
        <f t="shared" si="0"/>
        <v>1</v>
      </c>
      <c r="D35" s="58">
        <f t="shared" si="1"/>
        <v>1</v>
      </c>
      <c r="E35" s="58"/>
      <c r="F35" s="58"/>
      <c r="G35" s="58"/>
      <c r="H35" s="58"/>
      <c r="I35" s="58"/>
      <c r="J35" s="58"/>
      <c r="K35" s="58"/>
      <c r="L35" s="58"/>
      <c r="M35" s="58"/>
    </row>
    <row r="36" spans="1:13" ht="15">
      <c r="A36" s="33">
        <v>22</v>
      </c>
      <c r="B36" s="58">
        <v>67985</v>
      </c>
      <c r="C36" s="58">
        <f t="shared" si="0"/>
        <v>0</v>
      </c>
      <c r="D36" s="58">
        <f t="shared" si="1"/>
        <v>0</v>
      </c>
      <c r="E36" s="58"/>
      <c r="F36" s="58"/>
      <c r="G36" s="58"/>
      <c r="H36" s="58"/>
      <c r="I36" s="58"/>
      <c r="J36" s="58"/>
      <c r="K36" s="58"/>
      <c r="L36" s="58"/>
      <c r="M36" s="58"/>
    </row>
    <row r="37" spans="1:13" ht="15">
      <c r="A37" s="60">
        <v>23</v>
      </c>
      <c r="B37" s="58">
        <v>67986</v>
      </c>
      <c r="C37" s="58">
        <f t="shared" si="0"/>
        <v>1</v>
      </c>
      <c r="D37" s="58">
        <f t="shared" si="1"/>
        <v>1</v>
      </c>
      <c r="E37" s="58"/>
      <c r="F37" s="58"/>
      <c r="G37" s="58"/>
      <c r="H37" s="58"/>
      <c r="I37" s="58"/>
      <c r="J37" s="58"/>
      <c r="K37" s="58"/>
      <c r="L37" s="58"/>
      <c r="M37" s="58"/>
    </row>
    <row r="38" spans="1:13" ht="15">
      <c r="A38" s="33">
        <v>24</v>
      </c>
      <c r="B38" s="58">
        <v>67986</v>
      </c>
      <c r="C38" s="58">
        <f>B38-B37</f>
        <v>0</v>
      </c>
      <c r="D38" s="58">
        <f t="shared" si="1"/>
        <v>0</v>
      </c>
      <c r="E38" s="58"/>
      <c r="F38" s="58"/>
      <c r="G38" s="58"/>
      <c r="H38" s="58"/>
      <c r="I38" s="58"/>
      <c r="J38" s="58"/>
      <c r="K38" s="58"/>
      <c r="L38" s="58"/>
      <c r="M38" s="58"/>
    </row>
    <row r="39" spans="1:13" ht="15">
      <c r="A39" s="60" t="s">
        <v>11</v>
      </c>
      <c r="B39" s="58"/>
      <c r="C39" s="58"/>
      <c r="D39" s="58">
        <f>SUM(D15:D38)</f>
        <v>33</v>
      </c>
      <c r="E39" s="58"/>
      <c r="F39" s="58"/>
      <c r="G39" s="58"/>
      <c r="H39" s="58"/>
      <c r="I39" s="58"/>
      <c r="J39" s="58"/>
      <c r="K39" s="58"/>
      <c r="L39" s="58"/>
      <c r="M39" s="58"/>
    </row>
    <row r="41" spans="1:8" ht="39" customHeight="1">
      <c r="A41" s="40" t="s">
        <v>59</v>
      </c>
      <c r="B41" s="40"/>
      <c r="C41" s="40"/>
      <c r="D41" s="40"/>
      <c r="F41" s="40"/>
      <c r="G41" s="40"/>
      <c r="H41" s="40" t="s">
        <v>15</v>
      </c>
    </row>
  </sheetData>
  <sheetProtection/>
  <mergeCells count="11">
    <mergeCell ref="A9:A12"/>
    <mergeCell ref="B9:G9"/>
    <mergeCell ref="H9:M9"/>
    <mergeCell ref="B10:D10"/>
    <mergeCell ref="E10:G10"/>
    <mergeCell ref="H10:J10"/>
    <mergeCell ref="K10:M10"/>
    <mergeCell ref="B11:D11"/>
    <mergeCell ref="E11:G11"/>
    <mergeCell ref="H11:J11"/>
    <mergeCell ref="K11:M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6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9"/>
  <sheetViews>
    <sheetView zoomScalePageLayoutView="0" workbookViewId="0" topLeftCell="A11">
      <selection activeCell="A1" sqref="A1:G39"/>
    </sheetView>
  </sheetViews>
  <sheetFormatPr defaultColWidth="13.421875" defaultRowHeight="15"/>
  <cols>
    <col min="1" max="1" width="7.421875" style="54" customWidth="1"/>
    <col min="2" max="2" width="14.57421875" style="54" customWidth="1"/>
    <col min="3" max="3" width="14.7109375" style="54" customWidth="1"/>
    <col min="4" max="4" width="14.421875" style="54" customWidth="1"/>
    <col min="5" max="6" width="14.28125" style="54" customWidth="1"/>
    <col min="7" max="7" width="18.28125" style="54" customWidth="1"/>
    <col min="8" max="16384" width="13.421875" style="54" customWidth="1"/>
  </cols>
  <sheetData>
    <row r="1" ht="15">
      <c r="E1" s="13" t="s">
        <v>73</v>
      </c>
    </row>
    <row r="2" ht="13.5" customHeight="1">
      <c r="F2" s="26" t="s">
        <v>79</v>
      </c>
    </row>
    <row r="3" ht="15">
      <c r="D3" s="79" t="s">
        <v>53</v>
      </c>
    </row>
    <row r="4" ht="15">
      <c r="D4" s="79" t="s">
        <v>87</v>
      </c>
    </row>
    <row r="5" ht="15">
      <c r="D5" s="80" t="s">
        <v>54</v>
      </c>
    </row>
    <row r="6" ht="15">
      <c r="D6" s="79" t="s">
        <v>80</v>
      </c>
    </row>
    <row r="7" spans="1:7" ht="15.75" customHeight="1">
      <c r="A7" s="130" t="s">
        <v>7</v>
      </c>
      <c r="B7" s="127" t="s">
        <v>5</v>
      </c>
      <c r="C7" s="128"/>
      <c r="D7" s="128"/>
      <c r="E7" s="128"/>
      <c r="F7" s="128"/>
      <c r="G7" s="129"/>
    </row>
    <row r="8" spans="1:7" ht="31.5" customHeight="1">
      <c r="A8" s="131"/>
      <c r="B8" s="133" t="s">
        <v>5</v>
      </c>
      <c r="C8" s="134"/>
      <c r="D8" s="135"/>
      <c r="E8" s="133" t="s">
        <v>10</v>
      </c>
      <c r="F8" s="134"/>
      <c r="G8" s="135"/>
    </row>
    <row r="9" spans="1:7" ht="15.75" customHeight="1">
      <c r="A9" s="131"/>
      <c r="B9" s="136"/>
      <c r="C9" s="137"/>
      <c r="D9" s="138"/>
      <c r="E9" s="136"/>
      <c r="F9" s="137"/>
      <c r="G9" s="138"/>
    </row>
    <row r="10" spans="1:7" ht="105">
      <c r="A10" s="132"/>
      <c r="B10" s="63" t="s">
        <v>56</v>
      </c>
      <c r="C10" s="63" t="s">
        <v>57</v>
      </c>
      <c r="D10" s="63" t="s">
        <v>58</v>
      </c>
      <c r="E10" s="63" t="s">
        <v>56</v>
      </c>
      <c r="F10" s="63" t="s">
        <v>57</v>
      </c>
      <c r="G10" s="63" t="s">
        <v>58</v>
      </c>
    </row>
    <row r="11" spans="1:7" ht="15">
      <c r="A11" s="63">
        <v>1</v>
      </c>
      <c r="B11" s="60">
        <v>2</v>
      </c>
      <c r="C11" s="63">
        <v>3</v>
      </c>
      <c r="D11" s="63">
        <v>4</v>
      </c>
      <c r="E11" s="63">
        <v>5</v>
      </c>
      <c r="F11" s="60">
        <v>6</v>
      </c>
      <c r="G11" s="63">
        <v>7</v>
      </c>
    </row>
    <row r="12" spans="1:7" ht="15">
      <c r="A12" s="60">
        <v>1</v>
      </c>
      <c r="B12" s="81">
        <f>СХ!D15+СХ!G15+'ВПЗ,Кондитерская фабрика'!G15</f>
        <v>156.00000000049477</v>
      </c>
      <c r="C12" s="58">
        <f>'ВПЗ,Кондитерская фабрика'!D15+'ВПЗ,Кондитерская фабрика'!G15</f>
        <v>21.999999999970896</v>
      </c>
      <c r="D12" s="81">
        <f>B12-C12</f>
        <v>134.00000000052387</v>
      </c>
      <c r="E12" s="81">
        <f>СХ!J15+СХ!M15+'ВПЗ,Кондитерская фабрика'!M15</f>
        <v>128.00000000028376</v>
      </c>
      <c r="F12" s="81">
        <f>'ВПЗ,Кондитерская фабрика'!J15+'ВПЗ,Кондитерская фабрика'!M15</f>
        <v>7.999999999883585</v>
      </c>
      <c r="G12" s="81">
        <f>E12-F12</f>
        <v>120.00000000040018</v>
      </c>
    </row>
    <row r="13" spans="1:7" ht="15">
      <c r="A13" s="60">
        <v>2</v>
      </c>
      <c r="B13" s="81">
        <f>СХ!D16+СХ!G16+'ВПЗ,Кондитерская фабрика'!G16</f>
        <v>151.99999999931606</v>
      </c>
      <c r="C13" s="58">
        <f>'ВПЗ,Кондитерская фабрика'!D16+'ВПЗ,Кондитерская фабрика'!G16</f>
        <v>21.999999999825377</v>
      </c>
      <c r="D13" s="81">
        <f aca="true" t="shared" si="0" ref="D13:D35">B13-C13</f>
        <v>129.99999999949068</v>
      </c>
      <c r="E13" s="81">
        <f>СХ!J16+СХ!M16+'ВПЗ,Кондитерская фабрика'!M16</f>
        <v>111.99999999993452</v>
      </c>
      <c r="F13" s="81">
        <f>'ВПЗ,Кондитерская фабрика'!J16+'ВПЗ,Кондитерская фабрика'!M16</f>
        <v>8.000000000029104</v>
      </c>
      <c r="G13" s="81">
        <f aca="true" t="shared" si="1" ref="G13:G35">E13-F13</f>
        <v>103.99999999990541</v>
      </c>
    </row>
    <row r="14" spans="1:7" ht="15">
      <c r="A14" s="60">
        <v>3</v>
      </c>
      <c r="B14" s="81">
        <f>СХ!D17+СХ!G17+'ВПЗ,Кондитерская фабрика'!G17</f>
        <v>156.00000000071304</v>
      </c>
      <c r="C14" s="58">
        <f>'ВПЗ,Кондитерская фабрика'!D17+'ВПЗ,Кондитерская фабрика'!G17</f>
        <v>20.00000000014552</v>
      </c>
      <c r="D14" s="81">
        <f t="shared" si="0"/>
        <v>136.00000000056752</v>
      </c>
      <c r="E14" s="81">
        <f>СХ!J17+СХ!M17+'ВПЗ,Кондитерская фабрика'!M17</f>
        <v>120.00000000010914</v>
      </c>
      <c r="F14" s="81">
        <f>'ВПЗ,Кондитерская фабрика'!J17+'ВПЗ,Кондитерская фабрика'!M17</f>
        <v>7.999999999883585</v>
      </c>
      <c r="G14" s="81">
        <f t="shared" si="1"/>
        <v>112.00000000022555</v>
      </c>
    </row>
    <row r="15" spans="1:7" ht="15">
      <c r="A15" s="60">
        <v>4</v>
      </c>
      <c r="B15" s="81">
        <f>СХ!D18+СХ!G18+'ВПЗ,Кондитерская фабрика'!G18</f>
        <v>188.00000000032014</v>
      </c>
      <c r="C15" s="58">
        <f>'ВПЗ,Кондитерская фабрика'!D18+'ВПЗ,Кондитерская фабрика'!G18</f>
        <v>20.00000000014552</v>
      </c>
      <c r="D15" s="81">
        <f t="shared" si="0"/>
        <v>168.00000000017462</v>
      </c>
      <c r="E15" s="81">
        <f>СХ!J18+СХ!M18+'ВПЗ,Кондитерская фабрика'!M18</f>
        <v>164.00000000034197</v>
      </c>
      <c r="F15" s="81">
        <f>'ВПЗ,Кондитерская фабрика'!J18+'ВПЗ,Кондитерская фабрика'!M18</f>
        <v>7.999999999883585</v>
      </c>
      <c r="G15" s="81">
        <f t="shared" si="1"/>
        <v>156.00000000045839</v>
      </c>
    </row>
    <row r="16" spans="1:7" ht="15">
      <c r="A16" s="60">
        <v>5</v>
      </c>
      <c r="B16" s="81">
        <f>СХ!D19+СХ!G19+'ВПЗ,Кондитерская фабрика'!G19</f>
        <v>250.0000000007276</v>
      </c>
      <c r="C16" s="58">
        <f>'ВПЗ,Кондитерская фабрика'!D19+'ВПЗ,Кондитерская фабрика'!G19</f>
        <v>44.00000000008731</v>
      </c>
      <c r="D16" s="81">
        <f t="shared" si="0"/>
        <v>206.00000000064028</v>
      </c>
      <c r="E16" s="81">
        <f>СХ!J19+СХ!M19+'ВПЗ,Кондитерская фабрика'!M19</f>
        <v>159.9999999998181</v>
      </c>
      <c r="F16" s="81">
        <f>'ВПЗ,Кондитерская фабрика'!J19+'ВПЗ,Кондитерская фабрика'!M19</f>
        <v>38.00000000017462</v>
      </c>
      <c r="G16" s="81">
        <f t="shared" si="1"/>
        <v>121.99999999964348</v>
      </c>
    </row>
    <row r="17" spans="1:7" ht="15">
      <c r="A17" s="60">
        <v>6</v>
      </c>
      <c r="B17" s="81">
        <f>СХ!D20+СХ!G20+'ВПЗ,Кондитерская фабрика'!G20</f>
        <v>308.0000000003929</v>
      </c>
      <c r="C17" s="58">
        <f>'ВПЗ,Кондитерская фабрика'!D20+'ВПЗ,Кондитерская фабрика'!G20</f>
        <v>65.99999999991269</v>
      </c>
      <c r="D17" s="81">
        <f t="shared" si="0"/>
        <v>242.0000000004802</v>
      </c>
      <c r="E17" s="81">
        <f>СХ!J20+СХ!M20+'ВПЗ,Кондитерская фабрика'!M20</f>
        <v>213.99999999961437</v>
      </c>
      <c r="F17" s="81">
        <f>'ВПЗ,Кондитерская фабрика'!J20+'ВПЗ,Кондитерская фабрика'!M20</f>
        <v>61.999999999970896</v>
      </c>
      <c r="G17" s="81">
        <f t="shared" si="1"/>
        <v>151.99999999964348</v>
      </c>
    </row>
    <row r="18" spans="1:7" ht="15">
      <c r="A18" s="60">
        <v>7</v>
      </c>
      <c r="B18" s="81">
        <f>СХ!D21+СХ!G21+'ВПЗ,Кондитерская фабрика'!G21</f>
        <v>310.0000000002183</v>
      </c>
      <c r="C18" s="58">
        <f>'ВПЗ,Кондитерская фабрика'!D21+'ВПЗ,Кондитерская фабрика'!G21</f>
        <v>77.99999999988358</v>
      </c>
      <c r="D18" s="81">
        <f t="shared" si="0"/>
        <v>232.0000000003347</v>
      </c>
      <c r="E18" s="81">
        <f>СХ!J21+СХ!M21+'ВПЗ,Кондитерская фабрика'!M21</f>
        <v>231.99999999953434</v>
      </c>
      <c r="F18" s="81">
        <f>'ВПЗ,Кондитерская фабрика'!J21+'ВПЗ,Кондитерская фабрика'!M21</f>
        <v>80</v>
      </c>
      <c r="G18" s="81">
        <f t="shared" si="1"/>
        <v>151.99999999953434</v>
      </c>
    </row>
    <row r="19" spans="1:7" ht="15">
      <c r="A19" s="60">
        <v>8</v>
      </c>
      <c r="B19" s="81">
        <f>СХ!D22+СХ!G22+'ВПЗ,Кондитерская фабрика'!G22</f>
        <v>294.0000000003056</v>
      </c>
      <c r="C19" s="58">
        <f>'ВПЗ,Кондитерская фабрика'!D22+'ВПЗ,Кондитерская фабрика'!G22</f>
        <v>80.00000000014552</v>
      </c>
      <c r="D19" s="81">
        <f t="shared" si="0"/>
        <v>214.00000000016007</v>
      </c>
      <c r="E19" s="81">
        <f>СХ!J22+СХ!M22+'ВПЗ,Кондитерская фабрика'!M22</f>
        <v>230.00000000050932</v>
      </c>
      <c r="F19" s="81">
        <f>'ВПЗ,Кондитерская фабрика'!J22+'ВПЗ,Кондитерская фабрика'!M22</f>
        <v>86.00000000005821</v>
      </c>
      <c r="G19" s="81">
        <f t="shared" si="1"/>
        <v>144.0000000004511</v>
      </c>
    </row>
    <row r="20" spans="1:7" ht="15">
      <c r="A20" s="60">
        <v>9</v>
      </c>
      <c r="B20" s="81">
        <f>СХ!D23+СХ!G23+'ВПЗ,Кондитерская фабрика'!G23</f>
        <v>319.99999999992724</v>
      </c>
      <c r="C20" s="58">
        <f>'ВПЗ,Кондитерская фабрика'!D23+'ВПЗ,Кондитерская фабрика'!G23</f>
        <v>67.99999999988358</v>
      </c>
      <c r="D20" s="81">
        <f t="shared" si="0"/>
        <v>252.00000000004366</v>
      </c>
      <c r="E20" s="81">
        <f>СХ!J23+СХ!M23+'ВПЗ,Кондитерская фабрика'!M23</f>
        <v>222.00000000055297</v>
      </c>
      <c r="F20" s="81">
        <f>'ВПЗ,Кондитерская фабрика'!J23+'ВПЗ,Кондитерская фабрика'!M23</f>
        <v>64.00000000008731</v>
      </c>
      <c r="G20" s="81">
        <f t="shared" si="1"/>
        <v>158.00000000046566</v>
      </c>
    </row>
    <row r="21" spans="1:7" ht="15">
      <c r="A21" s="60">
        <v>10</v>
      </c>
      <c r="B21" s="81">
        <f>СХ!D24+СХ!G24+'ВПЗ,Кондитерская фабрика'!G24</f>
        <v>344.0000000004511</v>
      </c>
      <c r="C21" s="58">
        <f>'ВПЗ,Кондитерская фабрика'!D24+'ВПЗ,Кондитерская фабрика'!G24</f>
        <v>84.00000000008731</v>
      </c>
      <c r="D21" s="81">
        <f t="shared" si="0"/>
        <v>260.0000000003638</v>
      </c>
      <c r="E21" s="81">
        <f>СХ!J24+СХ!M24+'ВПЗ,Кондитерская фабрика'!M24</f>
        <v>263.99999999986903</v>
      </c>
      <c r="F21" s="81">
        <f>'ВПЗ,Кондитерская фабрика'!J24+'ВПЗ,Кондитерская фабрика'!M24</f>
        <v>81.9999999999709</v>
      </c>
      <c r="G21" s="81">
        <f t="shared" si="1"/>
        <v>181.99999999989814</v>
      </c>
    </row>
    <row r="22" spans="1:7" ht="15">
      <c r="A22" s="60">
        <v>11</v>
      </c>
      <c r="B22" s="81">
        <f>СХ!D25+СХ!G25+'ВПЗ,Кондитерская фабрика'!G25</f>
        <v>278.00000000046566</v>
      </c>
      <c r="C22" s="58">
        <f>'ВПЗ,Кондитерская фабрика'!D25+'ВПЗ,Кондитерская фабрика'!G25</f>
        <v>88.00000000017462</v>
      </c>
      <c r="D22" s="81">
        <f t="shared" si="0"/>
        <v>190.00000000029104</v>
      </c>
      <c r="E22" s="81">
        <f>СХ!J25+СХ!M25+'ВПЗ,Кондитерская фабрика'!M25</f>
        <v>252.0000000004802</v>
      </c>
      <c r="F22" s="81">
        <f>'ВПЗ,Кондитерская фабрика'!J25+'ВПЗ,Кондитерская фабрика'!M25</f>
        <v>80.00000000014552</v>
      </c>
      <c r="G22" s="81">
        <f t="shared" si="1"/>
        <v>172.0000000003347</v>
      </c>
    </row>
    <row r="23" spans="1:7" ht="15">
      <c r="A23" s="60">
        <v>12</v>
      </c>
      <c r="B23" s="81">
        <f>СХ!D26+СХ!G26+'ВПЗ,Кондитерская фабрика'!G26</f>
        <v>322.0000000003347</v>
      </c>
      <c r="C23" s="58">
        <f>'ВПЗ,Кондитерская фабрика'!D26+'ВПЗ,Кондитерская фабрика'!G26</f>
        <v>78.00000000017462</v>
      </c>
      <c r="D23" s="81">
        <f t="shared" si="0"/>
        <v>244.00000000016007</v>
      </c>
      <c r="E23" s="81">
        <f>СХ!J26+СХ!M26+'ВПЗ,Кондитерская фабрика'!M26</f>
        <v>254.00000000059663</v>
      </c>
      <c r="F23" s="81">
        <f>'ВПЗ,Кондитерская фабрика'!J26+'ВПЗ,Кондитерская фабрика'!M26</f>
        <v>83.99999999994179</v>
      </c>
      <c r="G23" s="81">
        <f t="shared" si="1"/>
        <v>170.00000000065484</v>
      </c>
    </row>
    <row r="24" spans="1:7" ht="15">
      <c r="A24" s="60">
        <v>13</v>
      </c>
      <c r="B24" s="81">
        <f>СХ!D27+СХ!G27+'ВПЗ,Кондитерская фабрика'!G27</f>
        <v>321.99999999931606</v>
      </c>
      <c r="C24" s="58">
        <f>'ВПЗ,Кондитерская фабрика'!D27+'ВПЗ,Кондитерская фабрика'!G27</f>
        <v>81.9999999999709</v>
      </c>
      <c r="D24" s="81">
        <f t="shared" si="0"/>
        <v>239.99999999934516</v>
      </c>
      <c r="E24" s="81">
        <f>СХ!J27+СХ!M27+'ВПЗ,Кондитерская фабрика'!M27</f>
        <v>216.00000000049477</v>
      </c>
      <c r="F24" s="81">
        <f>'ВПЗ,Кондитерская фабрика'!J27+'ВПЗ,Кондитерская фабрика'!M27</f>
        <v>70</v>
      </c>
      <c r="G24" s="81">
        <f t="shared" si="1"/>
        <v>146.00000000049477</v>
      </c>
    </row>
    <row r="25" spans="1:7" ht="15">
      <c r="A25" s="60">
        <v>14</v>
      </c>
      <c r="B25" s="81">
        <f>СХ!D28+СХ!G28+'ВПЗ,Кондитерская фабрика'!G28</f>
        <v>282.00000000091677</v>
      </c>
      <c r="C25" s="58">
        <f>'ВПЗ,Кондитерская фабрика'!D28+'ВПЗ,Кондитерская фабрика'!G28</f>
        <v>72.00000000011642</v>
      </c>
      <c r="D25" s="81">
        <f t="shared" si="0"/>
        <v>210.00000000080036</v>
      </c>
      <c r="E25" s="81">
        <f>СХ!J28+СХ!M28+'ВПЗ,Кондитерская фабрика'!M28</f>
        <v>161.99999999982538</v>
      </c>
      <c r="F25" s="81">
        <f>'ВПЗ,Кондитерская фабрика'!J28+'ВПЗ,Кондитерская фабрика'!M28</f>
        <v>50</v>
      </c>
      <c r="G25" s="81">
        <f t="shared" si="1"/>
        <v>111.99999999982538</v>
      </c>
    </row>
    <row r="26" spans="1:7" ht="15">
      <c r="A26" s="60">
        <v>15</v>
      </c>
      <c r="B26" s="81">
        <f>СХ!D29+СХ!G29+'ВПЗ,Кондитерская фабрика'!G29</f>
        <v>272.00000000040745</v>
      </c>
      <c r="C26" s="58">
        <f>'ВПЗ,Кондитерская фабрика'!D29+'ВПЗ,Кондитерская фабрика'!G29</f>
        <v>65.99999999991269</v>
      </c>
      <c r="D26" s="81">
        <f t="shared" si="0"/>
        <v>206.00000000049477</v>
      </c>
      <c r="E26" s="81">
        <f>СХ!J29+СХ!M29+'ВПЗ,Кондитерская фабрика'!M29</f>
        <v>151.99999999967986</v>
      </c>
      <c r="F26" s="81">
        <f>'ВПЗ,Кондитерская фабрика'!J29+'ВПЗ,Кондитерская фабрика'!M29</f>
        <v>38.00000000017462</v>
      </c>
      <c r="G26" s="81">
        <f t="shared" si="1"/>
        <v>113.99999999950523</v>
      </c>
    </row>
    <row r="27" spans="1:7" ht="15">
      <c r="A27" s="60">
        <v>16</v>
      </c>
      <c r="B27" s="81">
        <f>СХ!D30+СХ!G30+'ВПЗ,Кондитерская фабрика'!G30</f>
        <v>220.00000000058208</v>
      </c>
      <c r="C27" s="58">
        <f>'ВПЗ,Кондитерская фабрика'!D30+'ВПЗ,Кондитерская фабрика'!G30</f>
        <v>68.0000000000291</v>
      </c>
      <c r="D27" s="81">
        <f t="shared" si="0"/>
        <v>152.00000000055297</v>
      </c>
      <c r="E27" s="81">
        <f>СХ!J30+СХ!M30+'ВПЗ,Кондитерская фабрика'!M30</f>
        <v>189.99999999996362</v>
      </c>
      <c r="F27" s="81">
        <f>'ВПЗ,Кондитерская фабрика'!J30+'ВПЗ,Кондитерская фабрика'!M30</f>
        <v>40.00000000014552</v>
      </c>
      <c r="G27" s="81">
        <f t="shared" si="1"/>
        <v>149.9999999998181</v>
      </c>
    </row>
    <row r="28" spans="1:7" ht="15">
      <c r="A28" s="60">
        <v>17</v>
      </c>
      <c r="B28" s="81">
        <f>СХ!D31+СХ!G31+'ВПЗ,Кондитерская фабрика'!G31</f>
        <v>198.00000000046566</v>
      </c>
      <c r="C28" s="58">
        <f>'ВПЗ,Кондитерская фабрика'!D31+'ВПЗ,Кондитерская фабрика'!G31</f>
        <v>57.999999999883585</v>
      </c>
      <c r="D28" s="81">
        <f t="shared" si="0"/>
        <v>140.00000000058208</v>
      </c>
      <c r="E28" s="81">
        <f>СХ!J31+СХ!M31+'ВПЗ,Кондитерская фабрика'!M31</f>
        <v>170.00000000025466</v>
      </c>
      <c r="F28" s="81">
        <f>'ВПЗ,Кондитерская фабрика'!J31+'ВПЗ,Кондитерская фабрика'!M31</f>
        <v>40.00000000014552</v>
      </c>
      <c r="G28" s="81">
        <f t="shared" si="1"/>
        <v>130.00000000010914</v>
      </c>
    </row>
    <row r="29" spans="1:7" ht="15">
      <c r="A29" s="60">
        <v>18</v>
      </c>
      <c r="B29" s="81">
        <f>СХ!D32+СХ!G32+'ВПЗ,Кондитерская фабрика'!G32</f>
        <v>211.9999999999709</v>
      </c>
      <c r="C29" s="58">
        <f>'ВПЗ,Кондитерская фабрика'!D32+'ВПЗ,Кондитерская фабрика'!G32</f>
        <v>43.99999999994179</v>
      </c>
      <c r="D29" s="81">
        <f t="shared" si="0"/>
        <v>168.0000000000291</v>
      </c>
      <c r="E29" s="81">
        <f>СХ!J32+СХ!M32+'ВПЗ,Кондитерская фабрика'!M32</f>
        <v>206.00000000045839</v>
      </c>
      <c r="F29" s="81">
        <f>'ВПЗ,Кондитерская фабрика'!J32+'ВПЗ,Кондитерская фабрика'!M32</f>
        <v>35.99999999991269</v>
      </c>
      <c r="G29" s="81">
        <f t="shared" si="1"/>
        <v>170.0000000005457</v>
      </c>
    </row>
    <row r="30" spans="1:7" ht="15">
      <c r="A30" s="60">
        <v>19</v>
      </c>
      <c r="B30" s="81">
        <f>СХ!D33+СХ!G33+'ВПЗ,Кондитерская фабрика'!G33</f>
        <v>160.00000000058208</v>
      </c>
      <c r="C30" s="58">
        <f>'ВПЗ,Кондитерская фабрика'!D33+'ВПЗ,Кондитерская фабрика'!G33</f>
        <v>37.999999999883585</v>
      </c>
      <c r="D30" s="81">
        <f t="shared" si="0"/>
        <v>122.00000000069849</v>
      </c>
      <c r="E30" s="81">
        <f>СХ!J33+СХ!M33+'ВПЗ,Кондитерская фабрика'!M33</f>
        <v>157.99999999973807</v>
      </c>
      <c r="F30" s="81">
        <f>'ВПЗ,Кондитерская фабрика'!J33+'ВПЗ,Кондитерская фабрика'!M33</f>
        <v>30</v>
      </c>
      <c r="G30" s="81">
        <f t="shared" si="1"/>
        <v>127.99999999973807</v>
      </c>
    </row>
    <row r="31" spans="1:7" ht="15">
      <c r="A31" s="60">
        <v>20</v>
      </c>
      <c r="B31" s="81">
        <f>СХ!D34+СХ!G34+'ВПЗ,Кондитерская фабрика'!G34</f>
        <v>152.00000000055297</v>
      </c>
      <c r="C31" s="58">
        <f>'ВПЗ,Кондитерская фабрика'!D34+'ВПЗ,Кондитерская фабрика'!G34</f>
        <v>31.999999999970896</v>
      </c>
      <c r="D31" s="81">
        <f t="shared" si="0"/>
        <v>120.00000000058208</v>
      </c>
      <c r="E31" s="81">
        <f>СХ!J34+СХ!M34+'ВПЗ,Кондитерская фабрика'!M34</f>
        <v>143.9999999999054</v>
      </c>
      <c r="F31" s="81">
        <f>'ВПЗ,Кондитерская фабрика'!J34+'ВПЗ,Кондитерская фабрика'!M34</f>
        <v>23.999999999796273</v>
      </c>
      <c r="G31" s="81">
        <f t="shared" si="1"/>
        <v>120.00000000010914</v>
      </c>
    </row>
    <row r="32" spans="1:7" ht="15">
      <c r="A32" s="60">
        <v>21</v>
      </c>
      <c r="B32" s="81">
        <f>СХ!D35+СХ!G35+'ВПЗ,Кондитерская фабрика'!G35</f>
        <v>182.00000000011642</v>
      </c>
      <c r="C32" s="58">
        <f>'ВПЗ,Кондитерская фабрика'!D35+'ВПЗ,Кондитерская фабрика'!G35</f>
        <v>31.999999999970896</v>
      </c>
      <c r="D32" s="81">
        <f t="shared" si="0"/>
        <v>150.00000000014552</v>
      </c>
      <c r="E32" s="81">
        <f>СХ!J35+СХ!M35+'ВПЗ,Кондитерская фабрика'!M35</f>
        <v>184.0000000002692</v>
      </c>
      <c r="F32" s="81">
        <f>'ВПЗ,Кондитерская фабрика'!J35+'ВПЗ,Кондитерская фабрика'!M35</f>
        <v>22.000000000116415</v>
      </c>
      <c r="G32" s="81">
        <f t="shared" si="1"/>
        <v>162.0000000001528</v>
      </c>
    </row>
    <row r="33" spans="1:7" ht="15">
      <c r="A33" s="60">
        <v>22</v>
      </c>
      <c r="B33" s="81">
        <f>СХ!D36+СХ!G36+'ВПЗ,Кондитерская фабрика'!G36</f>
        <v>184.0000000000873</v>
      </c>
      <c r="C33" s="58">
        <f>'ВПЗ,Кондитерская фабрика'!D36+'ВПЗ,Кондитерская фабрика'!G36</f>
        <v>28.000000000029104</v>
      </c>
      <c r="D33" s="81">
        <f t="shared" si="0"/>
        <v>156.0000000000582</v>
      </c>
      <c r="E33" s="81">
        <f>СХ!J36+СХ!M36+'ВПЗ,Кондитерская фабрика'!M36</f>
        <v>188.00000000013824</v>
      </c>
      <c r="F33" s="81">
        <f>'ВПЗ,Кондитерская фабрика'!J36+'ВПЗ,Кондитерская фабрика'!M36</f>
        <v>22.000000000116415</v>
      </c>
      <c r="G33" s="81">
        <f t="shared" si="1"/>
        <v>166.00000000002183</v>
      </c>
    </row>
    <row r="34" spans="1:7" ht="15">
      <c r="A34" s="60">
        <v>23</v>
      </c>
      <c r="B34" s="81">
        <f>СХ!D37+СХ!G37+'ВПЗ,Кондитерская фабрика'!G37</f>
        <v>180.00000000029104</v>
      </c>
      <c r="C34" s="58">
        <f>'ВПЗ,Кондитерская фабрика'!D37+'ВПЗ,Кондитерская фабрика'!G37</f>
        <v>21.999999999970896</v>
      </c>
      <c r="D34" s="81">
        <f t="shared" si="0"/>
        <v>158.00000000032014</v>
      </c>
      <c r="E34" s="81">
        <f>СХ!J37+СХ!M37+'ВПЗ,Кондитерская фабрика'!M37</f>
        <v>169.9999999994543</v>
      </c>
      <c r="F34" s="81">
        <f>'ВПЗ,Кондитерская фабрика'!J37+'ВПЗ,Кондитерская фабрика'!M37</f>
        <v>12.000000000116415</v>
      </c>
      <c r="G34" s="81">
        <f t="shared" si="1"/>
        <v>157.9999999993379</v>
      </c>
    </row>
    <row r="35" spans="1:7" ht="15">
      <c r="A35" s="60">
        <v>24</v>
      </c>
      <c r="B35" s="81">
        <f>СХ!D38+СХ!G38+'ВПЗ,Кондитерская фабрика'!G38</f>
        <v>143.99999999986903</v>
      </c>
      <c r="C35" s="58">
        <f>'ВПЗ,Кондитерская фабрика'!D38+'ВПЗ,Кондитерская фабрика'!G38</f>
        <v>21.999999999970896</v>
      </c>
      <c r="D35" s="81">
        <f t="shared" si="0"/>
        <v>121.99999999989814</v>
      </c>
      <c r="E35" s="81">
        <f>СХ!J38+СХ!M38+'ВПЗ,Кондитерская фабрика'!M38</f>
        <v>124.00000000026921</v>
      </c>
      <c r="F35" s="81">
        <f>'ВПЗ,Кондитерская фабрика'!J38+'ВПЗ,Кондитерская фабрика'!M38</f>
        <v>11.999999999970896</v>
      </c>
      <c r="G35" s="81">
        <f t="shared" si="1"/>
        <v>112.00000000029831</v>
      </c>
    </row>
    <row r="36" spans="1:7" ht="15">
      <c r="A36" s="58" t="s">
        <v>11</v>
      </c>
      <c r="B36" s="81">
        <f aca="true" t="shared" si="2" ref="B36:G36">SUM(B12:B35)</f>
        <v>5586.000000006825</v>
      </c>
      <c r="C36" s="81">
        <f t="shared" si="2"/>
        <v>1234.0000000000873</v>
      </c>
      <c r="D36" s="81">
        <f t="shared" si="2"/>
        <v>4352.0000000067375</v>
      </c>
      <c r="E36" s="81">
        <f t="shared" si="2"/>
        <v>4416.0000000020955</v>
      </c>
      <c r="F36" s="81">
        <f t="shared" si="2"/>
        <v>1004.0000000005239</v>
      </c>
      <c r="G36" s="81">
        <f t="shared" si="2"/>
        <v>3412.0000000015716</v>
      </c>
    </row>
    <row r="37" spans="1:7" ht="18.75" customHeight="1">
      <c r="A37" s="139" t="s">
        <v>81</v>
      </c>
      <c r="B37" s="139"/>
      <c r="C37" s="139"/>
      <c r="D37" s="139"/>
      <c r="E37" s="139"/>
      <c r="F37" s="139"/>
      <c r="G37" s="139"/>
    </row>
    <row r="38" spans="1:7" ht="27" customHeight="1">
      <c r="A38" s="140"/>
      <c r="B38" s="140"/>
      <c r="C38" s="140"/>
      <c r="D38" s="140"/>
      <c r="E38" s="140"/>
      <c r="F38" s="140"/>
      <c r="G38" s="140"/>
    </row>
    <row r="39" spans="1:5" ht="61.5" customHeight="1">
      <c r="A39" s="26" t="s">
        <v>82</v>
      </c>
      <c r="E39" s="26" t="s">
        <v>83</v>
      </c>
    </row>
  </sheetData>
  <sheetProtection/>
  <mergeCells count="5">
    <mergeCell ref="A7:A10"/>
    <mergeCell ref="B7:G7"/>
    <mergeCell ref="B8:D9"/>
    <mergeCell ref="E8:G9"/>
    <mergeCell ref="A37:G38"/>
  </mergeCells>
  <printOptions/>
  <pageMargins left="0.31496062992125984" right="0.11811023622047245" top="0.35433070866141736" bottom="0.35433070866141736" header="0.11811023622047245" footer="0.11811023622047245"/>
  <pageSetup fitToHeight="1" fitToWidth="1"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1"/>
  <sheetViews>
    <sheetView zoomScalePageLayoutView="0" workbookViewId="0" topLeftCell="A11">
      <selection activeCell="A1" sqref="A1:M41"/>
    </sheetView>
  </sheetViews>
  <sheetFormatPr defaultColWidth="9.140625" defaultRowHeight="15"/>
  <cols>
    <col min="1" max="1" width="6.421875" style="26" customWidth="1"/>
    <col min="2" max="2" width="11.8515625" style="26" customWidth="1"/>
    <col min="3" max="3" width="9.140625" style="26" customWidth="1"/>
    <col min="4" max="4" width="13.28125" style="26" customWidth="1"/>
    <col min="5" max="5" width="11.28125" style="26" customWidth="1"/>
    <col min="6" max="6" width="9.140625" style="26" customWidth="1"/>
    <col min="7" max="7" width="13.7109375" style="26" customWidth="1"/>
    <col min="8" max="8" width="11.28125" style="26" customWidth="1"/>
    <col min="9" max="9" width="9.140625" style="26" customWidth="1"/>
    <col min="10" max="10" width="12.8515625" style="26" customWidth="1"/>
    <col min="11" max="11" width="11.00390625" style="26" customWidth="1"/>
    <col min="12" max="12" width="9.140625" style="26" customWidth="1"/>
    <col min="13" max="13" width="12.8515625" style="26" customWidth="1"/>
    <col min="14" max="16384" width="9.140625" style="26" customWidth="1"/>
  </cols>
  <sheetData>
    <row r="1" spans="1:11" s="54" customFormat="1" ht="15.75">
      <c r="A1" s="1" t="s">
        <v>0</v>
      </c>
      <c r="B1" s="26"/>
      <c r="C1" s="26"/>
      <c r="H1" s="13"/>
      <c r="J1" s="13" t="s">
        <v>73</v>
      </c>
      <c r="K1" s="13"/>
    </row>
    <row r="2" spans="1:10" s="54" customFormat="1" ht="11.25" customHeight="1">
      <c r="A2" s="2" t="s">
        <v>1</v>
      </c>
      <c r="B2" s="26"/>
      <c r="C2" s="26"/>
      <c r="J2" s="40" t="s">
        <v>14</v>
      </c>
    </row>
    <row r="3" spans="1:3" s="54" customFormat="1" ht="15.75">
      <c r="A3" s="1" t="s">
        <v>2</v>
      </c>
      <c r="B3" s="26"/>
      <c r="C3" s="26"/>
    </row>
    <row r="4" spans="7:11" s="54" customFormat="1" ht="15">
      <c r="G4" s="55" t="s">
        <v>51</v>
      </c>
      <c r="K4" s="56"/>
    </row>
    <row r="5" s="54" customFormat="1" ht="7.5" customHeight="1"/>
    <row r="6" s="54" customFormat="1" ht="15">
      <c r="G6" s="57" t="s">
        <v>4</v>
      </c>
    </row>
    <row r="7" s="54" customFormat="1" ht="15">
      <c r="G7" s="57" t="s">
        <v>84</v>
      </c>
    </row>
    <row r="8" s="54" customFormat="1" ht="10.5" customHeight="1">
      <c r="I8" s="57"/>
    </row>
    <row r="9" spans="1:13" s="54" customFormat="1" ht="15.75" customHeight="1">
      <c r="A9" s="106" t="s">
        <v>7</v>
      </c>
      <c r="B9" s="127" t="s">
        <v>5</v>
      </c>
      <c r="C9" s="128"/>
      <c r="D9" s="128"/>
      <c r="E9" s="128"/>
      <c r="F9" s="128"/>
      <c r="G9" s="129"/>
      <c r="H9" s="127" t="s">
        <v>10</v>
      </c>
      <c r="I9" s="128"/>
      <c r="J9" s="128"/>
      <c r="K9" s="128"/>
      <c r="L9" s="128"/>
      <c r="M9" s="129"/>
    </row>
    <row r="10" spans="1:13" s="54" customFormat="1" ht="31.5" customHeight="1">
      <c r="A10" s="107"/>
      <c r="B10" s="141" t="s">
        <v>77</v>
      </c>
      <c r="C10" s="125"/>
      <c r="D10" s="126"/>
      <c r="E10" s="124" t="s">
        <v>78</v>
      </c>
      <c r="F10" s="125"/>
      <c r="G10" s="126"/>
      <c r="H10" s="124" t="s">
        <v>77</v>
      </c>
      <c r="I10" s="125"/>
      <c r="J10" s="126"/>
      <c r="K10" s="124" t="s">
        <v>78</v>
      </c>
      <c r="L10" s="125"/>
      <c r="M10" s="126"/>
    </row>
    <row r="11" spans="1:13" s="54" customFormat="1" ht="15.75" customHeight="1">
      <c r="A11" s="107"/>
      <c r="B11" s="103" t="s">
        <v>32</v>
      </c>
      <c r="C11" s="104"/>
      <c r="D11" s="105"/>
      <c r="E11" s="103" t="s">
        <v>32</v>
      </c>
      <c r="F11" s="104"/>
      <c r="G11" s="105"/>
      <c r="H11" s="103" t="s">
        <v>32</v>
      </c>
      <c r="I11" s="104"/>
      <c r="J11" s="105"/>
      <c r="K11" s="103" t="s">
        <v>32</v>
      </c>
      <c r="L11" s="104"/>
      <c r="M11" s="105"/>
    </row>
    <row r="12" spans="1:13" s="54" customFormat="1" ht="45">
      <c r="A12" s="108"/>
      <c r="B12" s="33" t="s">
        <v>9</v>
      </c>
      <c r="C12" s="38" t="s">
        <v>8</v>
      </c>
      <c r="D12" s="33" t="s">
        <v>12</v>
      </c>
      <c r="E12" s="33" t="s">
        <v>9</v>
      </c>
      <c r="F12" s="38" t="s">
        <v>8</v>
      </c>
      <c r="G12" s="33" t="s">
        <v>12</v>
      </c>
      <c r="H12" s="33" t="s">
        <v>9</v>
      </c>
      <c r="I12" s="38" t="s">
        <v>8</v>
      </c>
      <c r="J12" s="33" t="s">
        <v>12</v>
      </c>
      <c r="K12" s="33" t="s">
        <v>9</v>
      </c>
      <c r="L12" s="38" t="s">
        <v>8</v>
      </c>
      <c r="M12" s="33" t="s">
        <v>12</v>
      </c>
    </row>
    <row r="13" spans="1:13" s="54" customFormat="1" ht="15">
      <c r="A13" s="33">
        <v>1</v>
      </c>
      <c r="B13" s="31">
        <v>2</v>
      </c>
      <c r="C13" s="33">
        <v>3</v>
      </c>
      <c r="D13" s="31">
        <v>4</v>
      </c>
      <c r="E13" s="33">
        <v>5</v>
      </c>
      <c r="F13" s="31">
        <v>6</v>
      </c>
      <c r="G13" s="33">
        <v>7</v>
      </c>
      <c r="H13" s="31">
        <v>8</v>
      </c>
      <c r="I13" s="33">
        <v>9</v>
      </c>
      <c r="J13" s="31">
        <v>10</v>
      </c>
      <c r="K13" s="33">
        <v>11</v>
      </c>
      <c r="L13" s="31">
        <v>12</v>
      </c>
      <c r="M13" s="33">
        <v>13</v>
      </c>
    </row>
    <row r="14" spans="1:13" s="40" customFormat="1" ht="15">
      <c r="A14" s="33">
        <v>0</v>
      </c>
      <c r="B14" s="70">
        <v>9474.55</v>
      </c>
      <c r="C14" s="70"/>
      <c r="D14" s="70"/>
      <c r="E14" s="70">
        <v>54386.21</v>
      </c>
      <c r="F14" s="70"/>
      <c r="G14" s="70"/>
      <c r="H14" s="70">
        <v>6438.47</v>
      </c>
      <c r="I14" s="70"/>
      <c r="J14" s="70"/>
      <c r="K14" s="70">
        <v>59123.69</v>
      </c>
      <c r="L14" s="71"/>
      <c r="M14" s="72"/>
    </row>
    <row r="15" spans="1:13" s="40" customFormat="1" ht="15">
      <c r="A15" s="31">
        <v>1</v>
      </c>
      <c r="B15" s="73">
        <v>9474.64</v>
      </c>
      <c r="C15" s="74">
        <f aca="true" t="shared" si="0" ref="C15:C37">B15-B14</f>
        <v>0.09000000000014552</v>
      </c>
      <c r="D15" s="75">
        <f>C15*200</f>
        <v>18.000000000029104</v>
      </c>
      <c r="E15" s="73">
        <v>54386.83</v>
      </c>
      <c r="F15" s="73">
        <f aca="true" t="shared" si="1" ref="F15:F37">E15-E14</f>
        <v>0.6200000000026193</v>
      </c>
      <c r="G15" s="75">
        <f>F15*200</f>
        <v>124.00000000052387</v>
      </c>
      <c r="H15" s="73">
        <v>6438.51</v>
      </c>
      <c r="I15" s="73">
        <f aca="true" t="shared" si="2" ref="I15:I37">H15-H14</f>
        <v>0.03999999999996362</v>
      </c>
      <c r="J15" s="75">
        <f>I15*200</f>
        <v>7.999999999992724</v>
      </c>
      <c r="K15" s="70">
        <v>59124.270000000004</v>
      </c>
      <c r="L15" s="71">
        <f aca="true" t="shared" si="3" ref="L15:L37">K15-K14</f>
        <v>0.5800000000017462</v>
      </c>
      <c r="M15" s="75">
        <f>L15*200</f>
        <v>116.00000000034925</v>
      </c>
    </row>
    <row r="16" spans="1:13" s="40" customFormat="1" ht="15">
      <c r="A16" s="33">
        <v>2</v>
      </c>
      <c r="B16" s="73">
        <v>9474.74</v>
      </c>
      <c r="C16" s="74">
        <f t="shared" si="0"/>
        <v>0.1000000000003638</v>
      </c>
      <c r="D16" s="75">
        <f aca="true" t="shared" si="4" ref="D16:D38">C16*200</f>
        <v>20.00000000007276</v>
      </c>
      <c r="E16" s="73">
        <v>54387.42</v>
      </c>
      <c r="F16" s="73">
        <f t="shared" si="1"/>
        <v>0.5899999999965075</v>
      </c>
      <c r="G16" s="75">
        <f aca="true" t="shared" si="5" ref="G16:G38">F16*200</f>
        <v>117.99999999930151</v>
      </c>
      <c r="H16" s="73">
        <v>6438.55</v>
      </c>
      <c r="I16" s="73">
        <f t="shared" si="2"/>
        <v>0.03999999999996362</v>
      </c>
      <c r="J16" s="75">
        <f aca="true" t="shared" si="6" ref="J16:J38">I16*200</f>
        <v>7.999999999992724</v>
      </c>
      <c r="K16" s="70">
        <v>59124.770000000004</v>
      </c>
      <c r="L16" s="71">
        <f t="shared" si="3"/>
        <v>0.5</v>
      </c>
      <c r="M16" s="75">
        <f aca="true" t="shared" si="7" ref="M16:M38">L16*200</f>
        <v>100</v>
      </c>
    </row>
    <row r="17" spans="1:13" s="40" customFormat="1" ht="15">
      <c r="A17" s="31">
        <v>3</v>
      </c>
      <c r="B17" s="73">
        <v>9474.84</v>
      </c>
      <c r="C17" s="74">
        <f t="shared" si="0"/>
        <v>0.1000000000003638</v>
      </c>
      <c r="D17" s="75">
        <f t="shared" si="4"/>
        <v>20.00000000007276</v>
      </c>
      <c r="E17" s="73">
        <v>54388.04</v>
      </c>
      <c r="F17" s="73">
        <f t="shared" si="1"/>
        <v>0.6200000000026193</v>
      </c>
      <c r="G17" s="75">
        <f t="shared" si="5"/>
        <v>124.00000000052387</v>
      </c>
      <c r="H17" s="73">
        <v>6438.59</v>
      </c>
      <c r="I17" s="73">
        <f t="shared" si="2"/>
        <v>0.03999999999996362</v>
      </c>
      <c r="J17" s="75">
        <f t="shared" si="6"/>
        <v>7.999999999992724</v>
      </c>
      <c r="K17" s="70">
        <v>59125.310000000005</v>
      </c>
      <c r="L17" s="71">
        <f t="shared" si="3"/>
        <v>0.5400000000008731</v>
      </c>
      <c r="M17" s="75">
        <f t="shared" si="7"/>
        <v>108.00000000017462</v>
      </c>
    </row>
    <row r="18" spans="1:13" s="40" customFormat="1" ht="15">
      <c r="A18" s="33">
        <v>4</v>
      </c>
      <c r="B18" s="73">
        <v>9474.93</v>
      </c>
      <c r="C18" s="74">
        <f t="shared" si="0"/>
        <v>0.09000000000014552</v>
      </c>
      <c r="D18" s="75">
        <f t="shared" si="4"/>
        <v>18.000000000029104</v>
      </c>
      <c r="E18" s="73">
        <v>54388.83</v>
      </c>
      <c r="F18" s="73">
        <f t="shared" si="1"/>
        <v>0.7900000000008731</v>
      </c>
      <c r="G18" s="75">
        <f t="shared" si="5"/>
        <v>158.00000000017462</v>
      </c>
      <c r="H18" s="73">
        <v>6438.63</v>
      </c>
      <c r="I18" s="73">
        <f t="shared" si="2"/>
        <v>0.03999999999996362</v>
      </c>
      <c r="J18" s="75">
        <f t="shared" si="6"/>
        <v>7.999999999992724</v>
      </c>
      <c r="K18" s="70">
        <v>59126.07000000001</v>
      </c>
      <c r="L18" s="71">
        <f t="shared" si="3"/>
        <v>0.7600000000020373</v>
      </c>
      <c r="M18" s="75">
        <f t="shared" si="7"/>
        <v>152.00000000040745</v>
      </c>
    </row>
    <row r="19" spans="1:13" s="40" customFormat="1" ht="15">
      <c r="A19" s="31">
        <v>5</v>
      </c>
      <c r="B19" s="73">
        <v>9475.02</v>
      </c>
      <c r="C19" s="74">
        <f t="shared" si="0"/>
        <v>0.09000000000014552</v>
      </c>
      <c r="D19" s="75">
        <f t="shared" si="4"/>
        <v>18.000000000029104</v>
      </c>
      <c r="E19" s="73">
        <v>54389.810000000005</v>
      </c>
      <c r="F19" s="73">
        <f t="shared" si="1"/>
        <v>0.9800000000032014</v>
      </c>
      <c r="G19" s="75">
        <f t="shared" si="5"/>
        <v>196.00000000064028</v>
      </c>
      <c r="H19" s="73">
        <v>6438.67</v>
      </c>
      <c r="I19" s="73">
        <f t="shared" si="2"/>
        <v>0.03999999999996362</v>
      </c>
      <c r="J19" s="75">
        <f t="shared" si="6"/>
        <v>7.999999999992724</v>
      </c>
      <c r="K19" s="70">
        <v>59126.670000000006</v>
      </c>
      <c r="L19" s="71">
        <f t="shared" si="3"/>
        <v>0.5999999999985448</v>
      </c>
      <c r="M19" s="75">
        <f t="shared" si="7"/>
        <v>119.99999999970896</v>
      </c>
    </row>
    <row r="20" spans="1:13" s="40" customFormat="1" ht="15">
      <c r="A20" s="33">
        <v>6</v>
      </c>
      <c r="B20" s="73">
        <v>9475.140000000001</v>
      </c>
      <c r="C20" s="74">
        <f t="shared" si="0"/>
        <v>0.12000000000080036</v>
      </c>
      <c r="D20" s="75">
        <f t="shared" si="4"/>
        <v>24.00000000016007</v>
      </c>
      <c r="E20" s="73">
        <v>54390.96000000001</v>
      </c>
      <c r="F20" s="73">
        <f t="shared" si="1"/>
        <v>1.1500000000014552</v>
      </c>
      <c r="G20" s="75">
        <f t="shared" si="5"/>
        <v>230.00000000029104</v>
      </c>
      <c r="H20" s="73">
        <v>6438.7300000000005</v>
      </c>
      <c r="I20" s="73">
        <f t="shared" si="2"/>
        <v>0.06000000000040018</v>
      </c>
      <c r="J20" s="75">
        <f t="shared" si="6"/>
        <v>12.000000000080036</v>
      </c>
      <c r="K20" s="70">
        <v>59127.41</v>
      </c>
      <c r="L20" s="71">
        <f t="shared" si="3"/>
        <v>0.7399999999979627</v>
      </c>
      <c r="M20" s="75">
        <f t="shared" si="7"/>
        <v>147.99999999959255</v>
      </c>
    </row>
    <row r="21" spans="1:13" s="40" customFormat="1" ht="15">
      <c r="A21" s="31">
        <v>7</v>
      </c>
      <c r="B21" s="73">
        <v>9475.260000000002</v>
      </c>
      <c r="C21" s="74">
        <f t="shared" si="0"/>
        <v>0.12000000000080036</v>
      </c>
      <c r="D21" s="75">
        <f t="shared" si="4"/>
        <v>24.00000000016007</v>
      </c>
      <c r="E21" s="73">
        <v>54392.07000000001</v>
      </c>
      <c r="F21" s="73">
        <f t="shared" si="1"/>
        <v>1.110000000000582</v>
      </c>
      <c r="G21" s="75">
        <f t="shared" si="5"/>
        <v>222.00000000011642</v>
      </c>
      <c r="H21" s="73">
        <v>6438.8</v>
      </c>
      <c r="I21" s="73">
        <f t="shared" si="2"/>
        <v>0.06999999999970896</v>
      </c>
      <c r="J21" s="75">
        <f t="shared" si="6"/>
        <v>13.999999999941792</v>
      </c>
      <c r="K21" s="70">
        <v>59128.15</v>
      </c>
      <c r="L21" s="71">
        <f t="shared" si="3"/>
        <v>0.7399999999979627</v>
      </c>
      <c r="M21" s="75">
        <f t="shared" si="7"/>
        <v>147.99999999959255</v>
      </c>
    </row>
    <row r="22" spans="1:13" s="40" customFormat="1" ht="15">
      <c r="A22" s="33">
        <v>8</v>
      </c>
      <c r="B22" s="73">
        <v>9475.390000000001</v>
      </c>
      <c r="C22" s="74">
        <f t="shared" si="0"/>
        <v>0.12999999999919964</v>
      </c>
      <c r="D22" s="75">
        <f t="shared" si="4"/>
        <v>25.99999999983993</v>
      </c>
      <c r="E22" s="73">
        <v>54393.08000000001</v>
      </c>
      <c r="F22" s="73">
        <f t="shared" si="1"/>
        <v>1.0100000000020373</v>
      </c>
      <c r="G22" s="75">
        <f t="shared" si="5"/>
        <v>202.00000000040745</v>
      </c>
      <c r="H22" s="73">
        <v>6438.88</v>
      </c>
      <c r="I22" s="73">
        <f t="shared" si="2"/>
        <v>0.07999999999992724</v>
      </c>
      <c r="J22" s="75">
        <f t="shared" si="6"/>
        <v>15.999999999985448</v>
      </c>
      <c r="K22" s="70">
        <v>59128.840000000004</v>
      </c>
      <c r="L22" s="71">
        <f t="shared" si="3"/>
        <v>0.6900000000023283</v>
      </c>
      <c r="M22" s="75">
        <f t="shared" si="7"/>
        <v>138.00000000046566</v>
      </c>
    </row>
    <row r="23" spans="1:13" s="40" customFormat="1" ht="15">
      <c r="A23" s="31">
        <v>9</v>
      </c>
      <c r="B23" s="73">
        <v>9475.54</v>
      </c>
      <c r="C23" s="74">
        <f t="shared" si="0"/>
        <v>0.1499999999996362</v>
      </c>
      <c r="D23" s="75">
        <f t="shared" si="4"/>
        <v>29.99999999992724</v>
      </c>
      <c r="E23" s="73">
        <v>54394.26000000001</v>
      </c>
      <c r="F23" s="73">
        <f t="shared" si="1"/>
        <v>1.180000000000291</v>
      </c>
      <c r="G23" s="75">
        <f t="shared" si="5"/>
        <v>236.0000000000582</v>
      </c>
      <c r="H23" s="73">
        <v>6438.97</v>
      </c>
      <c r="I23" s="73">
        <f t="shared" si="2"/>
        <v>0.09000000000014552</v>
      </c>
      <c r="J23" s="75">
        <f t="shared" si="6"/>
        <v>18.000000000029104</v>
      </c>
      <c r="K23" s="70">
        <v>59129.600000000006</v>
      </c>
      <c r="L23" s="71">
        <f t="shared" si="3"/>
        <v>0.7600000000020373</v>
      </c>
      <c r="M23" s="75">
        <f t="shared" si="7"/>
        <v>152.00000000040745</v>
      </c>
    </row>
    <row r="24" spans="1:13" s="40" customFormat="1" ht="15">
      <c r="A24" s="33">
        <v>10</v>
      </c>
      <c r="B24" s="73">
        <v>9475.800000000001</v>
      </c>
      <c r="C24" s="74">
        <f t="shared" si="0"/>
        <v>0.2600000000002183</v>
      </c>
      <c r="D24" s="75">
        <f t="shared" si="4"/>
        <v>52.000000000043656</v>
      </c>
      <c r="E24" s="73">
        <v>54395.41000000001</v>
      </c>
      <c r="F24" s="73">
        <f t="shared" si="1"/>
        <v>1.1500000000014552</v>
      </c>
      <c r="G24" s="75">
        <f t="shared" si="5"/>
        <v>230.00000000029104</v>
      </c>
      <c r="H24" s="73">
        <v>6439.12</v>
      </c>
      <c r="I24" s="73">
        <f t="shared" si="2"/>
        <v>0.1499999999996362</v>
      </c>
      <c r="J24" s="75">
        <f t="shared" si="6"/>
        <v>29.99999999992724</v>
      </c>
      <c r="K24" s="70">
        <v>59130.420000000006</v>
      </c>
      <c r="L24" s="71">
        <f t="shared" si="3"/>
        <v>0.819999999999709</v>
      </c>
      <c r="M24" s="75">
        <f t="shared" si="7"/>
        <v>163.9999999999418</v>
      </c>
    </row>
    <row r="25" spans="1:13" s="40" customFormat="1" ht="15">
      <c r="A25" s="31">
        <v>11</v>
      </c>
      <c r="B25" s="73">
        <v>9476.01</v>
      </c>
      <c r="C25" s="74">
        <f t="shared" si="0"/>
        <v>0.20999999999912689</v>
      </c>
      <c r="D25" s="75">
        <f t="shared" si="4"/>
        <v>41.99999999982538</v>
      </c>
      <c r="E25" s="73">
        <v>54396.28000000001</v>
      </c>
      <c r="F25" s="73">
        <f t="shared" si="1"/>
        <v>0.8700000000026193</v>
      </c>
      <c r="G25" s="75">
        <f t="shared" si="5"/>
        <v>174.00000000052387</v>
      </c>
      <c r="H25" s="73">
        <v>6439.22</v>
      </c>
      <c r="I25" s="73">
        <f t="shared" si="2"/>
        <v>0.1000000000003638</v>
      </c>
      <c r="J25" s="75">
        <f t="shared" si="6"/>
        <v>20.00000000007276</v>
      </c>
      <c r="K25" s="70">
        <v>59131.25000000001</v>
      </c>
      <c r="L25" s="71">
        <f t="shared" si="3"/>
        <v>0.8300000000017462</v>
      </c>
      <c r="M25" s="75">
        <f t="shared" si="7"/>
        <v>166.00000000034925</v>
      </c>
    </row>
    <row r="26" spans="1:13" s="40" customFormat="1" ht="15">
      <c r="A26" s="33">
        <v>12</v>
      </c>
      <c r="B26" s="73">
        <v>9476.2</v>
      </c>
      <c r="C26" s="74">
        <f t="shared" si="0"/>
        <v>0.19000000000050932</v>
      </c>
      <c r="D26" s="75">
        <f t="shared" si="4"/>
        <v>38.00000000010186</v>
      </c>
      <c r="E26" s="73">
        <v>54397.390000000014</v>
      </c>
      <c r="F26" s="73">
        <f t="shared" si="1"/>
        <v>1.110000000000582</v>
      </c>
      <c r="G26" s="75">
        <f t="shared" si="5"/>
        <v>222.00000000011642</v>
      </c>
      <c r="H26" s="73">
        <v>6439.320000000001</v>
      </c>
      <c r="I26" s="73">
        <f t="shared" si="2"/>
        <v>0.1000000000003638</v>
      </c>
      <c r="J26" s="75">
        <f t="shared" si="6"/>
        <v>20.00000000007276</v>
      </c>
      <c r="K26" s="70">
        <v>59132.05000000001</v>
      </c>
      <c r="L26" s="71">
        <f t="shared" si="3"/>
        <v>0.8000000000029104</v>
      </c>
      <c r="M26" s="75">
        <f t="shared" si="7"/>
        <v>160.00000000058208</v>
      </c>
    </row>
    <row r="27" spans="1:13" s="40" customFormat="1" ht="15">
      <c r="A27" s="31">
        <v>13</v>
      </c>
      <c r="B27" s="73">
        <v>9476.33</v>
      </c>
      <c r="C27" s="74">
        <f t="shared" si="0"/>
        <v>0.12999999999919964</v>
      </c>
      <c r="D27" s="75">
        <f t="shared" si="4"/>
        <v>25.99999999983993</v>
      </c>
      <c r="E27" s="73">
        <v>54398.52000000001</v>
      </c>
      <c r="F27" s="73">
        <f t="shared" si="1"/>
        <v>1.1299999999973807</v>
      </c>
      <c r="G27" s="75">
        <f t="shared" si="5"/>
        <v>225.99999999947613</v>
      </c>
      <c r="H27" s="73">
        <v>6439.410000000001</v>
      </c>
      <c r="I27" s="73">
        <f t="shared" si="2"/>
        <v>0.09000000000014552</v>
      </c>
      <c r="J27" s="75">
        <f t="shared" si="6"/>
        <v>18.000000000029104</v>
      </c>
      <c r="K27" s="70">
        <v>59132.74000000001</v>
      </c>
      <c r="L27" s="71">
        <f t="shared" si="3"/>
        <v>0.6900000000023283</v>
      </c>
      <c r="M27" s="75">
        <f t="shared" si="7"/>
        <v>138.00000000046566</v>
      </c>
    </row>
    <row r="28" spans="1:13" s="40" customFormat="1" ht="15">
      <c r="A28" s="33">
        <v>14</v>
      </c>
      <c r="B28" s="73">
        <v>9476.45</v>
      </c>
      <c r="C28" s="74">
        <f t="shared" si="0"/>
        <v>0.12000000000080036</v>
      </c>
      <c r="D28" s="75">
        <f t="shared" si="4"/>
        <v>24.00000000016007</v>
      </c>
      <c r="E28" s="73">
        <v>54399.500000000015</v>
      </c>
      <c r="F28" s="73">
        <f t="shared" si="1"/>
        <v>0.9800000000032014</v>
      </c>
      <c r="G28" s="75">
        <f t="shared" si="5"/>
        <v>196.00000000064028</v>
      </c>
      <c r="H28" s="73">
        <v>6439.4800000000005</v>
      </c>
      <c r="I28" s="73">
        <f t="shared" si="2"/>
        <v>0.06999999999970896</v>
      </c>
      <c r="J28" s="75">
        <f t="shared" si="6"/>
        <v>13.999999999941792</v>
      </c>
      <c r="K28" s="70">
        <v>59133.27000000001</v>
      </c>
      <c r="L28" s="71">
        <f t="shared" si="3"/>
        <v>0.5299999999988358</v>
      </c>
      <c r="M28" s="75">
        <f t="shared" si="7"/>
        <v>105.99999999976717</v>
      </c>
    </row>
    <row r="29" spans="1:13" s="40" customFormat="1" ht="15">
      <c r="A29" s="31">
        <v>15</v>
      </c>
      <c r="B29" s="73">
        <v>9476.59</v>
      </c>
      <c r="C29" s="74">
        <f t="shared" si="0"/>
        <v>0.13999999999941792</v>
      </c>
      <c r="D29" s="75">
        <f t="shared" si="4"/>
        <v>27.999999999883585</v>
      </c>
      <c r="E29" s="73">
        <v>54400.48000000002</v>
      </c>
      <c r="F29" s="73">
        <f t="shared" si="1"/>
        <v>0.9800000000032014</v>
      </c>
      <c r="G29" s="75">
        <f t="shared" si="5"/>
        <v>196.00000000064028</v>
      </c>
      <c r="H29" s="73">
        <v>6439.570000000001</v>
      </c>
      <c r="I29" s="73">
        <f t="shared" si="2"/>
        <v>0.09000000000014552</v>
      </c>
      <c r="J29" s="75">
        <f t="shared" si="6"/>
        <v>18.000000000029104</v>
      </c>
      <c r="K29" s="70">
        <v>59133.83000000001</v>
      </c>
      <c r="L29" s="71">
        <f t="shared" si="3"/>
        <v>0.5599999999976717</v>
      </c>
      <c r="M29" s="75">
        <f t="shared" si="7"/>
        <v>111.99999999953434</v>
      </c>
    </row>
    <row r="30" spans="1:13" s="40" customFormat="1" ht="15">
      <c r="A30" s="33">
        <v>16</v>
      </c>
      <c r="B30" s="73">
        <v>9476.77</v>
      </c>
      <c r="C30" s="74">
        <f t="shared" si="0"/>
        <v>0.18000000000029104</v>
      </c>
      <c r="D30" s="75">
        <f t="shared" si="4"/>
        <v>36.00000000005821</v>
      </c>
      <c r="E30" s="73">
        <v>54401.17000000002</v>
      </c>
      <c r="F30" s="73">
        <f t="shared" si="1"/>
        <v>0.6900000000023283</v>
      </c>
      <c r="G30" s="75">
        <f t="shared" si="5"/>
        <v>138.00000000046566</v>
      </c>
      <c r="H30" s="73">
        <v>6439.700000000001</v>
      </c>
      <c r="I30" s="73">
        <f t="shared" si="2"/>
        <v>0.13000000000010914</v>
      </c>
      <c r="J30" s="75">
        <f t="shared" si="6"/>
        <v>26.000000000021828</v>
      </c>
      <c r="K30" s="70">
        <v>59134.54000000001</v>
      </c>
      <c r="L30" s="71">
        <f t="shared" si="3"/>
        <v>0.7099999999991269</v>
      </c>
      <c r="M30" s="75">
        <f t="shared" si="7"/>
        <v>141.99999999982538</v>
      </c>
    </row>
    <row r="31" spans="1:13" s="40" customFormat="1" ht="15">
      <c r="A31" s="31">
        <v>17</v>
      </c>
      <c r="B31" s="73">
        <v>9476.95</v>
      </c>
      <c r="C31" s="74">
        <f t="shared" si="0"/>
        <v>0.18000000000029104</v>
      </c>
      <c r="D31" s="75">
        <f t="shared" si="4"/>
        <v>36.00000000005821</v>
      </c>
      <c r="E31" s="73">
        <v>54401.79000000002</v>
      </c>
      <c r="F31" s="73">
        <f t="shared" si="1"/>
        <v>0.6200000000026193</v>
      </c>
      <c r="G31" s="75">
        <f t="shared" si="5"/>
        <v>124.00000000052387</v>
      </c>
      <c r="H31" s="73">
        <v>6439.830000000001</v>
      </c>
      <c r="I31" s="73">
        <f t="shared" si="2"/>
        <v>0.13000000000010914</v>
      </c>
      <c r="J31" s="75">
        <f t="shared" si="6"/>
        <v>26.000000000021828</v>
      </c>
      <c r="K31" s="70">
        <v>59135.15000000001</v>
      </c>
      <c r="L31" s="71">
        <f t="shared" si="3"/>
        <v>0.6100000000005821</v>
      </c>
      <c r="M31" s="75">
        <f t="shared" si="7"/>
        <v>122.00000000011642</v>
      </c>
    </row>
    <row r="32" spans="1:13" s="40" customFormat="1" ht="15">
      <c r="A32" s="33">
        <v>18</v>
      </c>
      <c r="B32" s="73">
        <v>9477.11</v>
      </c>
      <c r="C32" s="74">
        <f t="shared" si="0"/>
        <v>0.15999999999985448</v>
      </c>
      <c r="D32" s="75">
        <f t="shared" si="4"/>
        <v>31.999999999970896</v>
      </c>
      <c r="E32" s="73">
        <v>54402.54000000002</v>
      </c>
      <c r="F32" s="73">
        <f t="shared" si="1"/>
        <v>0.75</v>
      </c>
      <c r="G32" s="75">
        <f t="shared" si="5"/>
        <v>150</v>
      </c>
      <c r="H32" s="73">
        <v>6439.9400000000005</v>
      </c>
      <c r="I32" s="73">
        <f t="shared" si="2"/>
        <v>0.10999999999967258</v>
      </c>
      <c r="J32" s="75">
        <f t="shared" si="6"/>
        <v>21.999999999934516</v>
      </c>
      <c r="K32" s="70">
        <v>59135.95000000001</v>
      </c>
      <c r="L32" s="71">
        <f t="shared" si="3"/>
        <v>0.8000000000029104</v>
      </c>
      <c r="M32" s="75">
        <f t="shared" si="7"/>
        <v>160.00000000058208</v>
      </c>
    </row>
    <row r="33" spans="1:13" s="40" customFormat="1" ht="15">
      <c r="A33" s="31">
        <v>19</v>
      </c>
      <c r="B33" s="73">
        <v>9477.220000000001</v>
      </c>
      <c r="C33" s="74">
        <f t="shared" si="0"/>
        <v>0.11000000000058208</v>
      </c>
      <c r="D33" s="75">
        <f t="shared" si="4"/>
        <v>22.000000000116415</v>
      </c>
      <c r="E33" s="73">
        <v>54403.090000000026</v>
      </c>
      <c r="F33" s="73">
        <f t="shared" si="1"/>
        <v>0.5500000000029104</v>
      </c>
      <c r="G33" s="75">
        <f t="shared" si="5"/>
        <v>110.00000000058208</v>
      </c>
      <c r="H33" s="73">
        <v>6440.030000000001</v>
      </c>
      <c r="I33" s="73">
        <f t="shared" si="2"/>
        <v>0.09000000000014552</v>
      </c>
      <c r="J33" s="75">
        <f t="shared" si="6"/>
        <v>18.000000000029104</v>
      </c>
      <c r="K33" s="70">
        <v>59136.55000000001</v>
      </c>
      <c r="L33" s="71">
        <f t="shared" si="3"/>
        <v>0.5999999999985448</v>
      </c>
      <c r="M33" s="75">
        <f t="shared" si="7"/>
        <v>119.99999999970896</v>
      </c>
    </row>
    <row r="34" spans="1:13" s="40" customFormat="1" ht="15">
      <c r="A34" s="33">
        <v>20</v>
      </c>
      <c r="B34" s="73">
        <v>9477.310000000001</v>
      </c>
      <c r="C34" s="74">
        <f t="shared" si="0"/>
        <v>0.09000000000014552</v>
      </c>
      <c r="D34" s="75">
        <f t="shared" si="4"/>
        <v>18.000000000029104</v>
      </c>
      <c r="E34" s="73">
        <v>54403.64000000003</v>
      </c>
      <c r="F34" s="73">
        <f t="shared" si="1"/>
        <v>0.5500000000029104</v>
      </c>
      <c r="G34" s="75">
        <f t="shared" si="5"/>
        <v>110.00000000058208</v>
      </c>
      <c r="H34" s="73">
        <v>6440.090000000001</v>
      </c>
      <c r="I34" s="73">
        <f t="shared" si="2"/>
        <v>0.06000000000040018</v>
      </c>
      <c r="J34" s="75">
        <f t="shared" si="6"/>
        <v>12.000000000080036</v>
      </c>
      <c r="K34" s="70">
        <v>59137.12000000001</v>
      </c>
      <c r="L34" s="71">
        <f t="shared" si="3"/>
        <v>0.569999999999709</v>
      </c>
      <c r="M34" s="75">
        <f t="shared" si="7"/>
        <v>113.99999999994179</v>
      </c>
    </row>
    <row r="35" spans="1:13" s="40" customFormat="1" ht="15">
      <c r="A35" s="31">
        <v>21</v>
      </c>
      <c r="B35" s="73">
        <v>9477.380000000001</v>
      </c>
      <c r="C35" s="74">
        <f t="shared" si="0"/>
        <v>0.06999999999970896</v>
      </c>
      <c r="D35" s="75">
        <f t="shared" si="4"/>
        <v>13.999999999941792</v>
      </c>
      <c r="E35" s="73">
        <v>54404.36000000003</v>
      </c>
      <c r="F35" s="73">
        <f t="shared" si="1"/>
        <v>0.7200000000011642</v>
      </c>
      <c r="G35" s="75">
        <f t="shared" si="5"/>
        <v>144.00000000023283</v>
      </c>
      <c r="H35" s="73">
        <v>6440.140000000001</v>
      </c>
      <c r="I35" s="73">
        <f t="shared" si="2"/>
        <v>0.0500000000001819</v>
      </c>
      <c r="J35" s="75">
        <f t="shared" si="6"/>
        <v>10.00000000003638</v>
      </c>
      <c r="K35" s="70">
        <v>59137.91000000001</v>
      </c>
      <c r="L35" s="71">
        <f t="shared" si="3"/>
        <v>0.7900000000008731</v>
      </c>
      <c r="M35" s="75">
        <f t="shared" si="7"/>
        <v>158.00000000017462</v>
      </c>
    </row>
    <row r="36" spans="1:13" s="40" customFormat="1" ht="15">
      <c r="A36" s="33">
        <v>22</v>
      </c>
      <c r="B36" s="73">
        <v>9477.470000000001</v>
      </c>
      <c r="C36" s="74">
        <f t="shared" si="0"/>
        <v>0.09000000000014552</v>
      </c>
      <c r="D36" s="75">
        <f t="shared" si="4"/>
        <v>18.000000000029104</v>
      </c>
      <c r="E36" s="73">
        <v>54405.11000000003</v>
      </c>
      <c r="F36" s="73">
        <f t="shared" si="1"/>
        <v>0.75</v>
      </c>
      <c r="G36" s="75">
        <f t="shared" si="5"/>
        <v>150</v>
      </c>
      <c r="H36" s="73">
        <v>6440.200000000002</v>
      </c>
      <c r="I36" s="73">
        <f t="shared" si="2"/>
        <v>0.06000000000040018</v>
      </c>
      <c r="J36" s="75">
        <f t="shared" si="6"/>
        <v>12.000000000080036</v>
      </c>
      <c r="K36" s="70">
        <v>59138.73000000001</v>
      </c>
      <c r="L36" s="71">
        <f t="shared" si="3"/>
        <v>0.819999999999709</v>
      </c>
      <c r="M36" s="75">
        <f t="shared" si="7"/>
        <v>163.9999999999418</v>
      </c>
    </row>
    <row r="37" spans="1:13" s="40" customFormat="1" ht="15">
      <c r="A37" s="31">
        <v>23</v>
      </c>
      <c r="B37" s="73">
        <v>9477.54</v>
      </c>
      <c r="C37" s="74">
        <f t="shared" si="0"/>
        <v>0.06999999999970896</v>
      </c>
      <c r="D37" s="75">
        <f t="shared" si="4"/>
        <v>13.999999999941792</v>
      </c>
      <c r="E37" s="73">
        <v>54405.87000000003</v>
      </c>
      <c r="F37" s="73">
        <f t="shared" si="1"/>
        <v>0.7600000000020373</v>
      </c>
      <c r="G37" s="75">
        <f t="shared" si="5"/>
        <v>152.00000000040745</v>
      </c>
      <c r="H37" s="73">
        <v>6440.250000000002</v>
      </c>
      <c r="I37" s="73">
        <f t="shared" si="2"/>
        <v>0.0500000000001819</v>
      </c>
      <c r="J37" s="75">
        <f t="shared" si="6"/>
        <v>10.00000000003638</v>
      </c>
      <c r="K37" s="70">
        <v>59139.50000000001</v>
      </c>
      <c r="L37" s="71">
        <f t="shared" si="3"/>
        <v>0.7699999999967986</v>
      </c>
      <c r="M37" s="75">
        <f t="shared" si="7"/>
        <v>153.99999999935972</v>
      </c>
    </row>
    <row r="38" spans="1:13" s="40" customFormat="1" ht="15">
      <c r="A38" s="33">
        <v>24</v>
      </c>
      <c r="B38" s="73">
        <v>9477.62</v>
      </c>
      <c r="C38" s="74">
        <f>B38-B37</f>
        <v>0.07999999999992724</v>
      </c>
      <c r="D38" s="75">
        <f t="shared" si="4"/>
        <v>15.999999999985448</v>
      </c>
      <c r="E38" s="73">
        <v>54406.44000000003</v>
      </c>
      <c r="F38" s="73">
        <f>E38-E37</f>
        <v>0.569999999999709</v>
      </c>
      <c r="G38" s="75">
        <f t="shared" si="5"/>
        <v>113.99999999994179</v>
      </c>
      <c r="H38" s="73">
        <v>6440.300000000002</v>
      </c>
      <c r="I38" s="73">
        <f>H38-H37</f>
        <v>0.0500000000001819</v>
      </c>
      <c r="J38" s="75">
        <f t="shared" si="6"/>
        <v>10.00000000003638</v>
      </c>
      <c r="K38" s="70">
        <v>59140.04000000001</v>
      </c>
      <c r="L38" s="71">
        <f>K38-K37</f>
        <v>0.5400000000008731</v>
      </c>
      <c r="M38" s="75">
        <f t="shared" si="7"/>
        <v>108.00000000017462</v>
      </c>
    </row>
    <row r="39" spans="1:13" s="40" customFormat="1" ht="15">
      <c r="A39" s="31" t="s">
        <v>11</v>
      </c>
      <c r="B39" s="9"/>
      <c r="C39" s="9"/>
      <c r="D39" s="32">
        <f>SUM(D15:D38)</f>
        <v>614.0000000003056</v>
      </c>
      <c r="E39" s="76"/>
      <c r="F39" s="73"/>
      <c r="G39" s="77">
        <f>SUM(G15:G38)</f>
        <v>4046.000000006461</v>
      </c>
      <c r="H39" s="70"/>
      <c r="I39" s="73"/>
      <c r="J39" s="77">
        <f>SUM(J15:J38)</f>
        <v>366.00000000034925</v>
      </c>
      <c r="K39" s="70"/>
      <c r="L39" s="71"/>
      <c r="M39" s="78">
        <f>SUM(M15:M38)</f>
        <v>3270.000000001164</v>
      </c>
    </row>
    <row r="40" s="54" customFormat="1" ht="21" customHeight="1"/>
    <row r="41" spans="2:9" s="54" customFormat="1" ht="42.75" customHeight="1">
      <c r="B41" s="54" t="s">
        <v>16</v>
      </c>
      <c r="I41" s="54" t="s">
        <v>15</v>
      </c>
    </row>
  </sheetData>
  <sheetProtection/>
  <mergeCells count="11">
    <mergeCell ref="A9:A12"/>
    <mergeCell ref="B9:G9"/>
    <mergeCell ref="H9:M9"/>
    <mergeCell ref="B10:D10"/>
    <mergeCell ref="E10:G10"/>
    <mergeCell ref="H10:J10"/>
    <mergeCell ref="K10:M10"/>
    <mergeCell ref="B11:D11"/>
    <mergeCell ref="E11:G11"/>
    <mergeCell ref="H11:J11"/>
    <mergeCell ref="K11:M11"/>
  </mergeCells>
  <printOptions/>
  <pageMargins left="0.97" right="0.31496062992125984" top="0.15748031496062992" bottom="0.15748031496062992" header="0" footer="0"/>
  <pageSetup fitToHeight="1" fitToWidth="1"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1"/>
  <sheetViews>
    <sheetView zoomScale="80" zoomScaleNormal="80" zoomScalePageLayoutView="0" workbookViewId="0" topLeftCell="A5">
      <selection activeCell="O9" sqref="O9:T19"/>
    </sheetView>
  </sheetViews>
  <sheetFormatPr defaultColWidth="9.140625" defaultRowHeight="15"/>
  <cols>
    <col min="1" max="1" width="6.421875" style="0" customWidth="1"/>
    <col min="2" max="2" width="11.8515625" style="0" customWidth="1"/>
    <col min="4" max="4" width="15.28125" style="0" customWidth="1"/>
    <col min="5" max="5" width="10.8515625" style="0" customWidth="1"/>
    <col min="7" max="7" width="15.421875" style="0" customWidth="1"/>
    <col min="8" max="8" width="11.28125" style="0" customWidth="1"/>
    <col min="10" max="10" width="14.57421875" style="0" customWidth="1"/>
    <col min="11" max="11" width="11.00390625" style="0" customWidth="1"/>
    <col min="13" max="13" width="14.28125" style="0" customWidth="1"/>
  </cols>
  <sheetData>
    <row r="1" spans="1:10" ht="15.75">
      <c r="A1" s="1" t="s">
        <v>0</v>
      </c>
      <c r="J1" s="13" t="s">
        <v>13</v>
      </c>
    </row>
    <row r="2" spans="1:10" ht="11.25" customHeight="1">
      <c r="A2" s="2" t="s">
        <v>1</v>
      </c>
      <c r="J2" s="2" t="s">
        <v>14</v>
      </c>
    </row>
    <row r="3" ht="15.75">
      <c r="A3" s="1" t="s">
        <v>2</v>
      </c>
    </row>
    <row r="4" ht="15.75">
      <c r="G4" s="3" t="s">
        <v>3</v>
      </c>
    </row>
    <row r="5" ht="7.5" customHeight="1"/>
    <row r="6" ht="15.75">
      <c r="G6" s="4" t="s">
        <v>4</v>
      </c>
    </row>
    <row r="7" ht="15.75">
      <c r="G7" s="4" t="s">
        <v>86</v>
      </c>
    </row>
    <row r="8" ht="10.5" customHeight="1">
      <c r="I8" s="4"/>
    </row>
    <row r="9" spans="1:13" ht="15.75">
      <c r="A9" s="101" t="s">
        <v>7</v>
      </c>
      <c r="B9" s="99" t="s">
        <v>5</v>
      </c>
      <c r="C9" s="99"/>
      <c r="D9" s="99"/>
      <c r="E9" s="99"/>
      <c r="F9" s="99"/>
      <c r="G9" s="99"/>
      <c r="H9" s="99" t="s">
        <v>10</v>
      </c>
      <c r="I9" s="99"/>
      <c r="J9" s="99"/>
      <c r="K9" s="99"/>
      <c r="L9" s="99"/>
      <c r="M9" s="99"/>
    </row>
    <row r="10" spans="1:13" ht="15.75">
      <c r="A10" s="101"/>
      <c r="B10" s="100" t="s">
        <v>20</v>
      </c>
      <c r="C10" s="100"/>
      <c r="D10" s="100"/>
      <c r="E10" s="100" t="s">
        <v>21</v>
      </c>
      <c r="F10" s="100"/>
      <c r="G10" s="100"/>
      <c r="H10" s="100" t="s">
        <v>20</v>
      </c>
      <c r="I10" s="100"/>
      <c r="J10" s="100"/>
      <c r="K10" s="100" t="s">
        <v>21</v>
      </c>
      <c r="L10" s="100"/>
      <c r="M10" s="100"/>
    </row>
    <row r="11" spans="1:13" ht="15.75">
      <c r="A11" s="101"/>
      <c r="B11" s="102" t="s">
        <v>6</v>
      </c>
      <c r="C11" s="102"/>
      <c r="D11" s="102"/>
      <c r="E11" s="102" t="s">
        <v>6</v>
      </c>
      <c r="F11" s="102"/>
      <c r="G11" s="102"/>
      <c r="H11" s="102" t="s">
        <v>6</v>
      </c>
      <c r="I11" s="102"/>
      <c r="J11" s="102"/>
      <c r="K11" s="102" t="s">
        <v>6</v>
      </c>
      <c r="L11" s="102"/>
      <c r="M11" s="102"/>
    </row>
    <row r="12" spans="1:13" ht="94.5" customHeight="1">
      <c r="A12" s="101"/>
      <c r="B12" s="6" t="s">
        <v>9</v>
      </c>
      <c r="C12" s="7" t="s">
        <v>8</v>
      </c>
      <c r="D12" s="6" t="s">
        <v>12</v>
      </c>
      <c r="E12" s="6" t="s">
        <v>9</v>
      </c>
      <c r="F12" s="7" t="s">
        <v>8</v>
      </c>
      <c r="G12" s="6" t="s">
        <v>12</v>
      </c>
      <c r="H12" s="6" t="s">
        <v>9</v>
      </c>
      <c r="I12" s="7" t="s">
        <v>8</v>
      </c>
      <c r="J12" s="6" t="s">
        <v>12</v>
      </c>
      <c r="K12" s="6" t="s">
        <v>9</v>
      </c>
      <c r="L12" s="7" t="s">
        <v>8</v>
      </c>
      <c r="M12" s="6" t="s">
        <v>12</v>
      </c>
    </row>
    <row r="13" spans="1:13" ht="15.75">
      <c r="A13" s="6">
        <v>1</v>
      </c>
      <c r="B13" s="8">
        <v>2</v>
      </c>
      <c r="C13" s="6">
        <v>3</v>
      </c>
      <c r="D13" s="8">
        <v>4</v>
      </c>
      <c r="E13" s="6">
        <v>5</v>
      </c>
      <c r="F13" s="8">
        <v>6</v>
      </c>
      <c r="G13" s="6">
        <v>7</v>
      </c>
      <c r="H13" s="8">
        <v>8</v>
      </c>
      <c r="I13" s="6">
        <v>9</v>
      </c>
      <c r="J13" s="8">
        <v>10</v>
      </c>
      <c r="K13" s="6">
        <v>11</v>
      </c>
      <c r="L13" s="8">
        <v>12</v>
      </c>
      <c r="M13" s="6">
        <v>13</v>
      </c>
    </row>
    <row r="14" spans="1:13" ht="15.75">
      <c r="A14" s="6">
        <v>0</v>
      </c>
      <c r="B14" s="23">
        <f aca="true" t="shared" si="0" ref="B14:B34">B15-C15</f>
        <v>2106.0399999999977</v>
      </c>
      <c r="C14" s="9"/>
      <c r="D14" s="10"/>
      <c r="E14" s="23">
        <f aca="true" t="shared" si="1" ref="E14:E34">E15-F15</f>
        <v>1806.2645000000002</v>
      </c>
      <c r="F14" s="23"/>
      <c r="G14" s="23"/>
      <c r="H14" s="23">
        <f aca="true" t="shared" si="2" ref="H14:H34">H15-I15</f>
        <v>683.6375999999999</v>
      </c>
      <c r="I14" s="23"/>
      <c r="J14" s="11"/>
      <c r="K14" s="23">
        <f aca="true" t="shared" si="3" ref="K14:K34">K15-L15</f>
        <v>580.9699</v>
      </c>
      <c r="L14" s="23"/>
      <c r="M14" s="11"/>
    </row>
    <row r="15" spans="1:13" ht="15">
      <c r="A15" s="12">
        <v>1</v>
      </c>
      <c r="B15" s="23">
        <f t="shared" si="0"/>
        <v>2106.109999999998</v>
      </c>
      <c r="C15" s="24">
        <v>0.07</v>
      </c>
      <c r="D15" s="27">
        <f>C15*3600</f>
        <v>252.00000000000003</v>
      </c>
      <c r="E15" s="23">
        <f t="shared" si="1"/>
        <v>1806.3454000000002</v>
      </c>
      <c r="F15" s="23">
        <v>0.0809</v>
      </c>
      <c r="G15" s="27">
        <f>F15*3600</f>
        <v>291.24</v>
      </c>
      <c r="H15" s="23">
        <f t="shared" si="2"/>
        <v>683.6834999999999</v>
      </c>
      <c r="I15" s="23">
        <v>0.0459</v>
      </c>
      <c r="J15" s="85">
        <f>I15*3600</f>
        <v>165.24</v>
      </c>
      <c r="K15" s="23">
        <f t="shared" si="3"/>
        <v>580.9957</v>
      </c>
      <c r="L15" s="23">
        <v>0.0258</v>
      </c>
      <c r="M15" s="27">
        <f>L15*3600</f>
        <v>92.88</v>
      </c>
    </row>
    <row r="16" spans="1:13" ht="15.75">
      <c r="A16" s="6">
        <v>2</v>
      </c>
      <c r="B16" s="23">
        <f t="shared" si="0"/>
        <v>2106.179999999998</v>
      </c>
      <c r="C16" s="24">
        <v>0.07</v>
      </c>
      <c r="D16" s="27">
        <f aca="true" t="shared" si="4" ref="D16:D38">C16*3600</f>
        <v>252.00000000000003</v>
      </c>
      <c r="E16" s="23">
        <f t="shared" si="1"/>
        <v>1806.4218</v>
      </c>
      <c r="F16" s="23">
        <v>0.07640000000000001</v>
      </c>
      <c r="G16" s="27">
        <f aca="true" t="shared" si="5" ref="G16:G38">F16*3600</f>
        <v>275.04</v>
      </c>
      <c r="H16" s="23">
        <f t="shared" si="2"/>
        <v>683.7285999999999</v>
      </c>
      <c r="I16" s="23">
        <v>0.0451</v>
      </c>
      <c r="J16" s="85">
        <f aca="true" t="shared" si="6" ref="J16:J38">I16*3600</f>
        <v>162.36</v>
      </c>
      <c r="K16" s="23">
        <f t="shared" si="3"/>
        <v>581.0217</v>
      </c>
      <c r="L16" s="23">
        <v>0.026</v>
      </c>
      <c r="M16" s="27">
        <f aca="true" t="shared" si="7" ref="M16:M38">L16*3600</f>
        <v>93.6</v>
      </c>
    </row>
    <row r="17" spans="1:13" ht="15">
      <c r="A17" s="12">
        <v>3</v>
      </c>
      <c r="B17" s="23">
        <f t="shared" si="0"/>
        <v>2106.249999999998</v>
      </c>
      <c r="C17" s="24">
        <v>0.07</v>
      </c>
      <c r="D17" s="27">
        <f t="shared" si="4"/>
        <v>252.00000000000003</v>
      </c>
      <c r="E17" s="23">
        <f t="shared" si="1"/>
        <v>1806.4945</v>
      </c>
      <c r="F17" s="23">
        <v>0.0727</v>
      </c>
      <c r="G17" s="27">
        <f t="shared" si="5"/>
        <v>261.72</v>
      </c>
      <c r="H17" s="23">
        <f t="shared" si="2"/>
        <v>683.7737</v>
      </c>
      <c r="I17" s="23">
        <v>0.0451</v>
      </c>
      <c r="J17" s="85">
        <f t="shared" si="6"/>
        <v>162.36</v>
      </c>
      <c r="K17" s="23">
        <f t="shared" si="3"/>
        <v>581.0469</v>
      </c>
      <c r="L17" s="23">
        <v>0.0252</v>
      </c>
      <c r="M17" s="27">
        <f t="shared" si="7"/>
        <v>90.72</v>
      </c>
    </row>
    <row r="18" spans="1:13" ht="15.75">
      <c r="A18" s="6">
        <v>4</v>
      </c>
      <c r="B18" s="23">
        <f t="shared" si="0"/>
        <v>2106.3199999999983</v>
      </c>
      <c r="C18" s="24">
        <v>0.07</v>
      </c>
      <c r="D18" s="27">
        <f t="shared" si="4"/>
        <v>252.00000000000003</v>
      </c>
      <c r="E18" s="23">
        <f t="shared" si="1"/>
        <v>1806.5688</v>
      </c>
      <c r="F18" s="23">
        <v>0.0743</v>
      </c>
      <c r="G18" s="27">
        <f t="shared" si="5"/>
        <v>267.48</v>
      </c>
      <c r="H18" s="23">
        <f t="shared" si="2"/>
        <v>683.8199</v>
      </c>
      <c r="I18" s="23">
        <v>0.0462</v>
      </c>
      <c r="J18" s="85">
        <f t="shared" si="6"/>
        <v>166.32</v>
      </c>
      <c r="K18" s="23">
        <f t="shared" si="3"/>
        <v>581.0732</v>
      </c>
      <c r="L18" s="23">
        <v>0.0263</v>
      </c>
      <c r="M18" s="27">
        <f t="shared" si="7"/>
        <v>94.68</v>
      </c>
    </row>
    <row r="19" spans="1:13" ht="15">
      <c r="A19" s="12">
        <v>5</v>
      </c>
      <c r="B19" s="23">
        <f t="shared" si="0"/>
        <v>2106.3899999999985</v>
      </c>
      <c r="C19" s="24">
        <v>0.07</v>
      </c>
      <c r="D19" s="27">
        <f t="shared" si="4"/>
        <v>252.00000000000003</v>
      </c>
      <c r="E19" s="23">
        <f t="shared" si="1"/>
        <v>1806.6428</v>
      </c>
      <c r="F19" s="23">
        <v>0.074</v>
      </c>
      <c r="G19" s="27">
        <f t="shared" si="5"/>
        <v>266.4</v>
      </c>
      <c r="H19" s="23">
        <f t="shared" si="2"/>
        <v>683.865</v>
      </c>
      <c r="I19" s="23">
        <v>0.0451</v>
      </c>
      <c r="J19" s="85">
        <f t="shared" si="6"/>
        <v>162.36</v>
      </c>
      <c r="K19" s="23">
        <f t="shared" si="3"/>
        <v>581.0998000000001</v>
      </c>
      <c r="L19" s="23">
        <v>0.0266</v>
      </c>
      <c r="M19" s="27">
        <f t="shared" si="7"/>
        <v>95.75999999999999</v>
      </c>
    </row>
    <row r="20" spans="1:17" ht="15.75">
      <c r="A20" s="6">
        <v>6</v>
      </c>
      <c r="B20" s="23">
        <f t="shared" si="0"/>
        <v>2106.4599999999987</v>
      </c>
      <c r="C20" s="24">
        <v>0.07</v>
      </c>
      <c r="D20" s="27">
        <f t="shared" si="4"/>
        <v>252.00000000000003</v>
      </c>
      <c r="E20" s="23">
        <f t="shared" si="1"/>
        <v>1806.719</v>
      </c>
      <c r="F20" s="23">
        <v>0.0762</v>
      </c>
      <c r="G20" s="27">
        <f t="shared" si="5"/>
        <v>274.32</v>
      </c>
      <c r="H20" s="23">
        <f t="shared" si="2"/>
        <v>683.9096</v>
      </c>
      <c r="I20" s="23">
        <v>0.0446</v>
      </c>
      <c r="J20" s="85">
        <f t="shared" si="6"/>
        <v>160.56</v>
      </c>
      <c r="K20" s="23">
        <f t="shared" si="3"/>
        <v>581.1268000000001</v>
      </c>
      <c r="L20" s="23">
        <v>0.027</v>
      </c>
      <c r="M20" s="27">
        <f t="shared" si="7"/>
        <v>97.2</v>
      </c>
      <c r="P20" s="26"/>
      <c r="Q20" s="26"/>
    </row>
    <row r="21" spans="1:17" ht="15">
      <c r="A21" s="12">
        <v>7</v>
      </c>
      <c r="B21" s="23">
        <f t="shared" si="0"/>
        <v>2106.5399999999986</v>
      </c>
      <c r="C21" s="24">
        <v>0.08</v>
      </c>
      <c r="D21" s="27">
        <f t="shared" si="4"/>
        <v>288</v>
      </c>
      <c r="E21" s="23">
        <f t="shared" si="1"/>
        <v>1806.8104</v>
      </c>
      <c r="F21" s="23">
        <v>0.09140000000000001</v>
      </c>
      <c r="G21" s="27">
        <f t="shared" si="5"/>
        <v>329.04</v>
      </c>
      <c r="H21" s="23">
        <f t="shared" si="2"/>
        <v>683.9538</v>
      </c>
      <c r="I21" s="23">
        <v>0.0442</v>
      </c>
      <c r="J21" s="85">
        <f t="shared" si="6"/>
        <v>159.12</v>
      </c>
      <c r="K21" s="23">
        <f t="shared" si="3"/>
        <v>581.1522000000001</v>
      </c>
      <c r="L21" s="23">
        <v>0.0254</v>
      </c>
      <c r="M21" s="27">
        <f t="shared" si="7"/>
        <v>91.44</v>
      </c>
      <c r="P21" s="26"/>
      <c r="Q21" s="26"/>
    </row>
    <row r="22" spans="1:17" ht="15.75">
      <c r="A22" s="6">
        <v>8</v>
      </c>
      <c r="B22" s="23">
        <f t="shared" si="0"/>
        <v>2106.6299999999987</v>
      </c>
      <c r="C22" s="24">
        <v>0.09</v>
      </c>
      <c r="D22" s="27">
        <f t="shared" si="4"/>
        <v>324</v>
      </c>
      <c r="E22" s="23">
        <f t="shared" si="1"/>
        <v>1806.9189000000001</v>
      </c>
      <c r="F22" s="23">
        <v>0.10850000000000001</v>
      </c>
      <c r="G22" s="27">
        <f t="shared" si="5"/>
        <v>390.6</v>
      </c>
      <c r="H22" s="23">
        <f t="shared" si="2"/>
        <v>683.9982</v>
      </c>
      <c r="I22" s="23">
        <v>0.0444</v>
      </c>
      <c r="J22" s="85">
        <f t="shared" si="6"/>
        <v>159.84</v>
      </c>
      <c r="K22" s="23">
        <f t="shared" si="3"/>
        <v>581.1796</v>
      </c>
      <c r="L22" s="23">
        <v>0.027399999999999997</v>
      </c>
      <c r="M22" s="27">
        <f t="shared" si="7"/>
        <v>98.63999999999999</v>
      </c>
      <c r="P22" s="26"/>
      <c r="Q22" s="26"/>
    </row>
    <row r="23" spans="1:17" ht="15">
      <c r="A23" s="12">
        <v>9</v>
      </c>
      <c r="B23" s="23">
        <f t="shared" si="0"/>
        <v>2106.739999999999</v>
      </c>
      <c r="C23" s="24">
        <v>0.11</v>
      </c>
      <c r="D23" s="27">
        <f t="shared" si="4"/>
        <v>396</v>
      </c>
      <c r="E23" s="23">
        <f t="shared" si="1"/>
        <v>1807.0535000000002</v>
      </c>
      <c r="F23" s="23">
        <v>0.1346</v>
      </c>
      <c r="G23" s="27">
        <f t="shared" si="5"/>
        <v>484.56</v>
      </c>
      <c r="H23" s="23">
        <f t="shared" si="2"/>
        <v>684.0554</v>
      </c>
      <c r="I23" s="23">
        <v>0.05720000000000001</v>
      </c>
      <c r="J23" s="85">
        <f t="shared" si="6"/>
        <v>205.92000000000002</v>
      </c>
      <c r="K23" s="23">
        <f t="shared" si="3"/>
        <v>581.2207000000001</v>
      </c>
      <c r="L23" s="23">
        <v>0.041100000000000005</v>
      </c>
      <c r="M23" s="27">
        <f t="shared" si="7"/>
        <v>147.96</v>
      </c>
      <c r="P23" s="26"/>
      <c r="Q23" s="26"/>
    </row>
    <row r="24" spans="1:17" ht="15.75">
      <c r="A24" s="6">
        <v>10</v>
      </c>
      <c r="B24" s="23">
        <f t="shared" si="0"/>
        <v>2106.869999999999</v>
      </c>
      <c r="C24" s="24">
        <v>0.13</v>
      </c>
      <c r="D24" s="27">
        <f t="shared" si="4"/>
        <v>468</v>
      </c>
      <c r="E24" s="23">
        <f t="shared" si="1"/>
        <v>1807.2134000000003</v>
      </c>
      <c r="F24" s="23">
        <v>0.1599</v>
      </c>
      <c r="G24" s="27">
        <f t="shared" si="5"/>
        <v>575.64</v>
      </c>
      <c r="H24" s="23">
        <f t="shared" si="2"/>
        <v>684.1197</v>
      </c>
      <c r="I24" s="23">
        <v>0.06430000000000001</v>
      </c>
      <c r="J24" s="85">
        <f t="shared" si="6"/>
        <v>231.48000000000005</v>
      </c>
      <c r="K24" s="23">
        <f t="shared" si="3"/>
        <v>581.2675</v>
      </c>
      <c r="L24" s="23">
        <v>0.04680000000000001</v>
      </c>
      <c r="M24" s="27">
        <f t="shared" si="7"/>
        <v>168.48000000000002</v>
      </c>
      <c r="P24" s="26"/>
      <c r="Q24" s="26"/>
    </row>
    <row r="25" spans="1:17" ht="15">
      <c r="A25" s="12">
        <v>11</v>
      </c>
      <c r="B25" s="23">
        <f t="shared" si="0"/>
        <v>2106.999999999999</v>
      </c>
      <c r="C25" s="24">
        <v>0.13</v>
      </c>
      <c r="D25" s="27">
        <f t="shared" si="4"/>
        <v>468</v>
      </c>
      <c r="E25" s="23">
        <f t="shared" si="1"/>
        <v>1807.3705000000002</v>
      </c>
      <c r="F25" s="23">
        <v>0.1571</v>
      </c>
      <c r="G25" s="27">
        <f t="shared" si="5"/>
        <v>565.56</v>
      </c>
      <c r="H25" s="23">
        <f t="shared" si="2"/>
        <v>684.1856</v>
      </c>
      <c r="I25" s="23">
        <v>0.0659</v>
      </c>
      <c r="J25" s="85">
        <f t="shared" si="6"/>
        <v>237.24</v>
      </c>
      <c r="K25" s="23">
        <f t="shared" si="3"/>
        <v>581.3168000000001</v>
      </c>
      <c r="L25" s="23">
        <v>0.049300000000000004</v>
      </c>
      <c r="M25" s="27">
        <f t="shared" si="7"/>
        <v>177.48000000000002</v>
      </c>
      <c r="P25" s="26"/>
      <c r="Q25" s="26"/>
    </row>
    <row r="26" spans="1:17" ht="15.75">
      <c r="A26" s="6">
        <v>12</v>
      </c>
      <c r="B26" s="23">
        <f t="shared" si="0"/>
        <v>2107.129999999999</v>
      </c>
      <c r="C26" s="24">
        <v>0.13</v>
      </c>
      <c r="D26" s="27">
        <f t="shared" si="4"/>
        <v>468</v>
      </c>
      <c r="E26" s="23">
        <f t="shared" si="1"/>
        <v>1807.5246000000002</v>
      </c>
      <c r="F26" s="23">
        <v>0.1541</v>
      </c>
      <c r="G26" s="27">
        <f t="shared" si="5"/>
        <v>554.76</v>
      </c>
      <c r="H26" s="23">
        <f t="shared" si="2"/>
        <v>684.2535</v>
      </c>
      <c r="I26" s="23">
        <v>0.0679</v>
      </c>
      <c r="J26" s="85">
        <f t="shared" si="6"/>
        <v>244.44</v>
      </c>
      <c r="K26" s="23">
        <f t="shared" si="3"/>
        <v>581.3631</v>
      </c>
      <c r="L26" s="23">
        <v>0.0463</v>
      </c>
      <c r="M26" s="27">
        <f t="shared" si="7"/>
        <v>166.68</v>
      </c>
      <c r="P26" s="26"/>
      <c r="Q26" s="26"/>
    </row>
    <row r="27" spans="1:17" ht="15">
      <c r="A27" s="12">
        <v>13</v>
      </c>
      <c r="B27" s="23">
        <f t="shared" si="0"/>
        <v>2107.2599999999993</v>
      </c>
      <c r="C27" s="24">
        <v>0.13</v>
      </c>
      <c r="D27" s="27">
        <f t="shared" si="4"/>
        <v>468</v>
      </c>
      <c r="E27" s="23">
        <f t="shared" si="1"/>
        <v>1807.6741000000002</v>
      </c>
      <c r="F27" s="23">
        <v>0.14950000000000002</v>
      </c>
      <c r="G27" s="27">
        <f t="shared" si="5"/>
        <v>538.2</v>
      </c>
      <c r="H27" s="23">
        <f t="shared" si="2"/>
        <v>684.3173</v>
      </c>
      <c r="I27" s="23">
        <v>0.0638</v>
      </c>
      <c r="J27" s="85">
        <f t="shared" si="6"/>
        <v>229.67999999999998</v>
      </c>
      <c r="K27" s="23">
        <f t="shared" si="3"/>
        <v>581.4074</v>
      </c>
      <c r="L27" s="23">
        <v>0.0443</v>
      </c>
      <c r="M27" s="27">
        <f t="shared" si="7"/>
        <v>159.48</v>
      </c>
      <c r="P27" s="26"/>
      <c r="Q27" s="26"/>
    </row>
    <row r="28" spans="1:17" ht="15.75">
      <c r="A28" s="6">
        <v>14</v>
      </c>
      <c r="B28" s="23">
        <f t="shared" si="0"/>
        <v>2107.3899999999994</v>
      </c>
      <c r="C28" s="24">
        <v>0.13</v>
      </c>
      <c r="D28" s="27">
        <f t="shared" si="4"/>
        <v>468</v>
      </c>
      <c r="E28" s="23">
        <f t="shared" si="1"/>
        <v>1807.8219000000001</v>
      </c>
      <c r="F28" s="23">
        <v>0.1478</v>
      </c>
      <c r="G28" s="27">
        <f t="shared" si="5"/>
        <v>532.0799999999999</v>
      </c>
      <c r="H28" s="23">
        <f t="shared" si="2"/>
        <v>684.3851000000001</v>
      </c>
      <c r="I28" s="23">
        <v>0.0678</v>
      </c>
      <c r="J28" s="85">
        <f t="shared" si="6"/>
        <v>244.07999999999998</v>
      </c>
      <c r="K28" s="23">
        <f t="shared" si="3"/>
        <v>581.4585000000001</v>
      </c>
      <c r="L28" s="23">
        <v>0.05109999999999999</v>
      </c>
      <c r="M28" s="27">
        <f t="shared" si="7"/>
        <v>183.95999999999998</v>
      </c>
      <c r="P28" s="26"/>
      <c r="Q28" s="26"/>
    </row>
    <row r="29" spans="1:17" ht="15">
      <c r="A29" s="12">
        <v>15</v>
      </c>
      <c r="B29" s="23">
        <f t="shared" si="0"/>
        <v>2107.5199999999995</v>
      </c>
      <c r="C29" s="24">
        <v>0.13</v>
      </c>
      <c r="D29" s="27">
        <f t="shared" si="4"/>
        <v>468</v>
      </c>
      <c r="E29" s="23">
        <f t="shared" si="1"/>
        <v>1807.9733</v>
      </c>
      <c r="F29" s="23">
        <v>0.15139999999999998</v>
      </c>
      <c r="G29" s="27">
        <f t="shared" si="5"/>
        <v>545.04</v>
      </c>
      <c r="H29" s="23">
        <f t="shared" si="2"/>
        <v>684.4495000000001</v>
      </c>
      <c r="I29" s="23">
        <v>0.0644</v>
      </c>
      <c r="J29" s="85">
        <f t="shared" si="6"/>
        <v>231.84</v>
      </c>
      <c r="K29" s="23">
        <f t="shared" si="3"/>
        <v>581.5070000000001</v>
      </c>
      <c r="L29" s="23">
        <v>0.0485</v>
      </c>
      <c r="M29" s="27">
        <f t="shared" si="7"/>
        <v>174.6</v>
      </c>
      <c r="P29" s="26"/>
      <c r="Q29" s="26"/>
    </row>
    <row r="30" spans="1:17" ht="15.75">
      <c r="A30" s="6">
        <v>16</v>
      </c>
      <c r="B30" s="23">
        <f t="shared" si="0"/>
        <v>2107.6499999999996</v>
      </c>
      <c r="C30" s="24">
        <v>0.13</v>
      </c>
      <c r="D30" s="27">
        <f t="shared" si="4"/>
        <v>468</v>
      </c>
      <c r="E30" s="23">
        <f t="shared" si="1"/>
        <v>1808.125</v>
      </c>
      <c r="F30" s="23">
        <v>0.1517</v>
      </c>
      <c r="G30" s="27">
        <f t="shared" si="5"/>
        <v>546.12</v>
      </c>
      <c r="H30" s="23">
        <f t="shared" si="2"/>
        <v>684.509</v>
      </c>
      <c r="I30" s="23">
        <v>0.0595</v>
      </c>
      <c r="J30" s="85">
        <f t="shared" si="6"/>
        <v>214.2</v>
      </c>
      <c r="K30" s="23">
        <f t="shared" si="3"/>
        <v>581.5581000000001</v>
      </c>
      <c r="L30" s="23">
        <v>0.05109999999999999</v>
      </c>
      <c r="M30" s="27">
        <f t="shared" si="7"/>
        <v>183.95999999999998</v>
      </c>
      <c r="P30" s="26"/>
      <c r="Q30" s="26"/>
    </row>
    <row r="31" spans="1:17" ht="15">
      <c r="A31" s="12">
        <v>17</v>
      </c>
      <c r="B31" s="23">
        <f t="shared" si="0"/>
        <v>2107.7799999999997</v>
      </c>
      <c r="C31" s="24">
        <v>0.13</v>
      </c>
      <c r="D31" s="27">
        <f t="shared" si="4"/>
        <v>468</v>
      </c>
      <c r="E31" s="23">
        <f t="shared" si="1"/>
        <v>1808.2719</v>
      </c>
      <c r="F31" s="23">
        <v>0.14689999999999998</v>
      </c>
      <c r="G31" s="27">
        <f t="shared" si="5"/>
        <v>528.8399999999999</v>
      </c>
      <c r="H31" s="23">
        <f t="shared" si="2"/>
        <v>684.571</v>
      </c>
      <c r="I31" s="23">
        <v>0.062</v>
      </c>
      <c r="J31" s="85">
        <f t="shared" si="6"/>
        <v>223.2</v>
      </c>
      <c r="K31" s="23">
        <f t="shared" si="3"/>
        <v>581.5963</v>
      </c>
      <c r="L31" s="23">
        <v>0.038200000000000005</v>
      </c>
      <c r="M31" s="27">
        <f t="shared" si="7"/>
        <v>137.52</v>
      </c>
      <c r="P31" s="26"/>
      <c r="Q31" s="26"/>
    </row>
    <row r="32" spans="1:17" ht="15.75">
      <c r="A32" s="6">
        <v>18</v>
      </c>
      <c r="B32" s="23">
        <f t="shared" si="0"/>
        <v>2107.91</v>
      </c>
      <c r="C32" s="24">
        <v>0.13</v>
      </c>
      <c r="D32" s="27">
        <f t="shared" si="4"/>
        <v>468</v>
      </c>
      <c r="E32" s="23">
        <f t="shared" si="1"/>
        <v>1808.4069</v>
      </c>
      <c r="F32" s="23">
        <v>0.135</v>
      </c>
      <c r="G32" s="27">
        <f t="shared" si="5"/>
        <v>486.00000000000006</v>
      </c>
      <c r="H32" s="23">
        <f t="shared" si="2"/>
        <v>684.6305</v>
      </c>
      <c r="I32" s="23">
        <v>0.0595</v>
      </c>
      <c r="J32" s="85">
        <f t="shared" si="6"/>
        <v>214.2</v>
      </c>
      <c r="K32" s="23">
        <f t="shared" si="3"/>
        <v>581.628</v>
      </c>
      <c r="L32" s="23">
        <v>0.0317</v>
      </c>
      <c r="M32" s="27">
        <f t="shared" si="7"/>
        <v>114.11999999999999</v>
      </c>
      <c r="P32" s="26"/>
      <c r="Q32" s="26"/>
    </row>
    <row r="33" spans="1:17" ht="15">
      <c r="A33" s="12">
        <v>19</v>
      </c>
      <c r="B33" s="23">
        <f t="shared" si="0"/>
        <v>2108.0299999999997</v>
      </c>
      <c r="C33" s="24">
        <v>0.12</v>
      </c>
      <c r="D33" s="27">
        <f t="shared" si="4"/>
        <v>432</v>
      </c>
      <c r="E33" s="23">
        <f t="shared" si="1"/>
        <v>1808.5355</v>
      </c>
      <c r="F33" s="23">
        <v>0.12860000000000002</v>
      </c>
      <c r="G33" s="27">
        <f t="shared" si="5"/>
        <v>462.9600000000001</v>
      </c>
      <c r="H33" s="23">
        <f t="shared" si="2"/>
        <v>684.689</v>
      </c>
      <c r="I33" s="23">
        <v>0.0585</v>
      </c>
      <c r="J33" s="85">
        <f t="shared" si="6"/>
        <v>210.60000000000002</v>
      </c>
      <c r="K33" s="23">
        <f t="shared" si="3"/>
        <v>581.6573000000001</v>
      </c>
      <c r="L33" s="23">
        <v>0.0293</v>
      </c>
      <c r="M33" s="27">
        <f t="shared" si="7"/>
        <v>105.48</v>
      </c>
      <c r="P33" s="26"/>
      <c r="Q33" s="26"/>
    </row>
    <row r="34" spans="1:17" ht="15.75">
      <c r="A34" s="6">
        <v>20</v>
      </c>
      <c r="B34" s="23">
        <f t="shared" si="0"/>
        <v>2108.14</v>
      </c>
      <c r="C34" s="24">
        <v>0.11</v>
      </c>
      <c r="D34" s="27">
        <f t="shared" si="4"/>
        <v>396</v>
      </c>
      <c r="E34" s="23">
        <f t="shared" si="1"/>
        <v>1808.6629</v>
      </c>
      <c r="F34" s="23">
        <v>0.12739999999999999</v>
      </c>
      <c r="G34" s="27">
        <f t="shared" si="5"/>
        <v>458.63999999999993</v>
      </c>
      <c r="H34" s="23">
        <f t="shared" si="2"/>
        <v>684.7463</v>
      </c>
      <c r="I34" s="23">
        <v>0.057300000000000004</v>
      </c>
      <c r="J34" s="85">
        <f t="shared" si="6"/>
        <v>206.28</v>
      </c>
      <c r="K34" s="23">
        <f t="shared" si="3"/>
        <v>581.6899000000001</v>
      </c>
      <c r="L34" s="23">
        <v>0.0326</v>
      </c>
      <c r="M34" s="27">
        <f t="shared" si="7"/>
        <v>117.35999999999999</v>
      </c>
      <c r="P34" s="26"/>
      <c r="Q34" s="26"/>
    </row>
    <row r="35" spans="1:17" ht="15">
      <c r="A35" s="12">
        <v>21</v>
      </c>
      <c r="B35" s="23">
        <f>B36-C36</f>
        <v>2108.25</v>
      </c>
      <c r="C35" s="24">
        <v>0.11</v>
      </c>
      <c r="D35" s="27">
        <f t="shared" si="4"/>
        <v>396</v>
      </c>
      <c r="E35" s="23">
        <f>E36-F36</f>
        <v>1808.775</v>
      </c>
      <c r="F35" s="23">
        <v>0.11209999999999999</v>
      </c>
      <c r="G35" s="27">
        <f t="shared" si="5"/>
        <v>403.55999999999995</v>
      </c>
      <c r="H35" s="23">
        <f>H36-I36</f>
        <v>684.801</v>
      </c>
      <c r="I35" s="23">
        <v>0.054700000000000006</v>
      </c>
      <c r="J35" s="85">
        <f t="shared" si="6"/>
        <v>196.92000000000002</v>
      </c>
      <c r="K35" s="23">
        <f>K36-L36</f>
        <v>581.7195</v>
      </c>
      <c r="L35" s="23">
        <v>0.0296</v>
      </c>
      <c r="M35" s="27">
        <f t="shared" si="7"/>
        <v>106.56</v>
      </c>
      <c r="P35" s="26"/>
      <c r="Q35" s="26"/>
    </row>
    <row r="36" spans="1:17" ht="15.75">
      <c r="A36" s="6">
        <v>22</v>
      </c>
      <c r="B36" s="23">
        <v>2108.34</v>
      </c>
      <c r="C36" s="24">
        <v>0.09</v>
      </c>
      <c r="D36" s="27">
        <f t="shared" si="4"/>
        <v>324</v>
      </c>
      <c r="E36" s="23">
        <v>1808.88</v>
      </c>
      <c r="F36" s="23">
        <v>0.105</v>
      </c>
      <c r="G36" s="27">
        <f t="shared" si="5"/>
        <v>378</v>
      </c>
      <c r="H36" s="23">
        <v>684.85</v>
      </c>
      <c r="I36" s="23">
        <v>0.049</v>
      </c>
      <c r="J36" s="85">
        <f t="shared" si="6"/>
        <v>176.4</v>
      </c>
      <c r="K36" s="23">
        <v>581.75</v>
      </c>
      <c r="L36" s="23">
        <v>0.030500000000000003</v>
      </c>
      <c r="M36" s="27">
        <f t="shared" si="7"/>
        <v>109.80000000000001</v>
      </c>
      <c r="P36" s="26"/>
      <c r="Q36" s="26"/>
    </row>
    <row r="37" spans="1:17" ht="15">
      <c r="A37" s="12">
        <v>23</v>
      </c>
      <c r="B37" s="23">
        <f>B36+C37</f>
        <v>2108.4300000000003</v>
      </c>
      <c r="C37" s="24">
        <v>0.09</v>
      </c>
      <c r="D37" s="27">
        <f t="shared" si="4"/>
        <v>324</v>
      </c>
      <c r="E37" s="23">
        <f>E36+F37</f>
        <v>1808.9785000000002</v>
      </c>
      <c r="F37" s="23">
        <v>0.0985</v>
      </c>
      <c r="G37" s="27">
        <f t="shared" si="5"/>
        <v>354.6</v>
      </c>
      <c r="H37" s="23">
        <f>H36+I37</f>
        <v>684.8986</v>
      </c>
      <c r="I37" s="23">
        <v>0.048600000000000004</v>
      </c>
      <c r="J37" s="85">
        <f t="shared" si="6"/>
        <v>174.96</v>
      </c>
      <c r="K37" s="23">
        <f>K36+L37</f>
        <v>581.7812</v>
      </c>
      <c r="L37" s="23">
        <v>0.0312</v>
      </c>
      <c r="M37" s="27">
        <f t="shared" si="7"/>
        <v>112.32</v>
      </c>
      <c r="P37" s="26"/>
      <c r="Q37" s="26"/>
    </row>
    <row r="38" spans="1:17" ht="16.5" thickBot="1">
      <c r="A38" s="15">
        <v>24</v>
      </c>
      <c r="B38" s="25">
        <f>B37+C38</f>
        <v>2108.51</v>
      </c>
      <c r="C38" s="46">
        <v>0.08</v>
      </c>
      <c r="D38" s="82">
        <f t="shared" si="4"/>
        <v>288</v>
      </c>
      <c r="E38" s="25">
        <f>E37+F38</f>
        <v>1809.0670000000002</v>
      </c>
      <c r="F38" s="25">
        <v>0.08850000000000001</v>
      </c>
      <c r="G38" s="82">
        <f t="shared" si="5"/>
        <v>318.6</v>
      </c>
      <c r="H38" s="23">
        <f>H37+I38</f>
        <v>684.9453</v>
      </c>
      <c r="I38" s="23">
        <v>0.0467</v>
      </c>
      <c r="J38" s="85">
        <f t="shared" si="6"/>
        <v>168.12</v>
      </c>
      <c r="K38" s="23">
        <f>K37+L38</f>
        <v>581.8105</v>
      </c>
      <c r="L38" s="23">
        <v>0.0293</v>
      </c>
      <c r="M38" s="27">
        <f t="shared" si="7"/>
        <v>105.48</v>
      </c>
      <c r="P38" s="26"/>
      <c r="Q38" s="26"/>
    </row>
    <row r="39" spans="1:17" ht="15.75" thickBot="1">
      <c r="A39" s="28" t="s">
        <v>11</v>
      </c>
      <c r="B39" s="29"/>
      <c r="C39" s="29"/>
      <c r="D39" s="83">
        <f>SUM(D15:D38)</f>
        <v>8892</v>
      </c>
      <c r="E39" s="30"/>
      <c r="F39" s="30"/>
      <c r="G39" s="83">
        <f>SUM(G15:G38)</f>
        <v>10089</v>
      </c>
      <c r="H39" s="29"/>
      <c r="I39" s="29"/>
      <c r="J39" s="83">
        <f>SUM(J15:J38)</f>
        <v>4707.719999999999</v>
      </c>
      <c r="K39" s="29"/>
      <c r="L39" s="29"/>
      <c r="M39" s="84">
        <f>SUM(M15:M38)</f>
        <v>3026.1600000000003</v>
      </c>
      <c r="P39" s="26"/>
      <c r="Q39" s="26"/>
    </row>
    <row r="41" spans="2:9" ht="43.5" customHeight="1">
      <c r="B41" s="5" t="s">
        <v>16</v>
      </c>
      <c r="I41" t="s">
        <v>15</v>
      </c>
    </row>
  </sheetData>
  <sheetProtection/>
  <mergeCells count="11">
    <mergeCell ref="B10:D10"/>
    <mergeCell ref="E10:G10"/>
    <mergeCell ref="B9:G9"/>
    <mergeCell ref="H10:J10"/>
    <mergeCell ref="K10:M10"/>
    <mergeCell ref="H9:M9"/>
    <mergeCell ref="A9:A12"/>
    <mergeCell ref="E11:G11"/>
    <mergeCell ref="H11:J11"/>
    <mergeCell ref="K11:M11"/>
    <mergeCell ref="B11:D11"/>
  </mergeCells>
  <printOptions/>
  <pageMargins left="0.75" right="0.31496062992125984" top="0.34" bottom="0.34" header="0.22" footer="0.22"/>
  <pageSetup fitToHeight="1" fitToWidth="1" horizontalDpi="600" verticalDpi="600" orientation="landscape" paperSize="9" scale="6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1"/>
  <sheetViews>
    <sheetView zoomScalePageLayoutView="0" workbookViewId="0" topLeftCell="A10">
      <selection activeCell="A1" sqref="A1:M41"/>
    </sheetView>
  </sheetViews>
  <sheetFormatPr defaultColWidth="9.140625" defaultRowHeight="15"/>
  <cols>
    <col min="1" max="1" width="6.421875" style="26" customWidth="1"/>
    <col min="2" max="2" width="11.8515625" style="26" customWidth="1"/>
    <col min="3" max="3" width="9.140625" style="26" customWidth="1"/>
    <col min="4" max="4" width="11.421875" style="26" customWidth="1"/>
    <col min="5" max="5" width="11.28125" style="26" customWidth="1"/>
    <col min="6" max="6" width="9.140625" style="26" customWidth="1"/>
    <col min="7" max="7" width="11.7109375" style="26" customWidth="1"/>
    <col min="8" max="8" width="11.28125" style="26" customWidth="1"/>
    <col min="9" max="9" width="9.140625" style="26" customWidth="1"/>
    <col min="10" max="10" width="12.00390625" style="26" customWidth="1"/>
    <col min="11" max="11" width="11.00390625" style="26" customWidth="1"/>
    <col min="12" max="12" width="9.140625" style="26" customWidth="1"/>
    <col min="13" max="14" width="14.421875" style="26" customWidth="1"/>
    <col min="15" max="16384" width="9.140625" style="26" customWidth="1"/>
  </cols>
  <sheetData>
    <row r="1" spans="1:11" s="54" customFormat="1" ht="15.75">
      <c r="A1" s="1" t="s">
        <v>0</v>
      </c>
      <c r="B1" s="26"/>
      <c r="C1" s="26"/>
      <c r="H1" s="13"/>
      <c r="J1" s="13" t="s">
        <v>73</v>
      </c>
      <c r="K1" s="13"/>
    </row>
    <row r="2" spans="1:10" s="54" customFormat="1" ht="11.25" customHeight="1">
      <c r="A2" s="2" t="s">
        <v>1</v>
      </c>
      <c r="B2" s="26"/>
      <c r="C2" s="26"/>
      <c r="J2" s="40" t="s">
        <v>14</v>
      </c>
    </row>
    <row r="3" spans="1:3" s="54" customFormat="1" ht="15.75">
      <c r="A3" s="1" t="s">
        <v>2</v>
      </c>
      <c r="B3" s="26"/>
      <c r="C3" s="26"/>
    </row>
    <row r="4" spans="7:11" ht="15.75">
      <c r="G4" s="3" t="s">
        <v>51</v>
      </c>
      <c r="K4" s="61"/>
    </row>
    <row r="5" ht="7.5" customHeight="1"/>
    <row r="6" s="54" customFormat="1" ht="15">
      <c r="G6" s="62" t="s">
        <v>4</v>
      </c>
    </row>
    <row r="7" s="54" customFormat="1" ht="15">
      <c r="G7" s="62" t="s">
        <v>84</v>
      </c>
    </row>
    <row r="8" s="54" customFormat="1" ht="10.5" customHeight="1">
      <c r="I8" s="62"/>
    </row>
    <row r="9" spans="1:13" s="54" customFormat="1" ht="15.75" customHeight="1">
      <c r="A9" s="130" t="s">
        <v>7</v>
      </c>
      <c r="B9" s="127" t="s">
        <v>5</v>
      </c>
      <c r="C9" s="128"/>
      <c r="D9" s="128"/>
      <c r="E9" s="128"/>
      <c r="F9" s="128"/>
      <c r="G9" s="129"/>
      <c r="H9" s="127" t="s">
        <v>10</v>
      </c>
      <c r="I9" s="128"/>
      <c r="J9" s="128"/>
      <c r="K9" s="128"/>
      <c r="L9" s="128"/>
      <c r="M9" s="129"/>
    </row>
    <row r="10" spans="1:13" s="54" customFormat="1" ht="31.5" customHeight="1">
      <c r="A10" s="131"/>
      <c r="B10" s="124" t="s">
        <v>74</v>
      </c>
      <c r="C10" s="125"/>
      <c r="D10" s="126"/>
      <c r="E10" s="124" t="s">
        <v>75</v>
      </c>
      <c r="F10" s="125"/>
      <c r="G10" s="126"/>
      <c r="H10" s="124" t="s">
        <v>74</v>
      </c>
      <c r="I10" s="125"/>
      <c r="J10" s="126"/>
      <c r="K10" s="124" t="s">
        <v>75</v>
      </c>
      <c r="L10" s="125"/>
      <c r="M10" s="126"/>
    </row>
    <row r="11" spans="1:13" s="54" customFormat="1" ht="15.75" customHeight="1">
      <c r="A11" s="131"/>
      <c r="B11" s="142" t="s">
        <v>76</v>
      </c>
      <c r="C11" s="143"/>
      <c r="D11" s="144"/>
      <c r="E11" s="142" t="s">
        <v>76</v>
      </c>
      <c r="F11" s="143"/>
      <c r="G11" s="144"/>
      <c r="H11" s="142" t="s">
        <v>76</v>
      </c>
      <c r="I11" s="143"/>
      <c r="J11" s="144"/>
      <c r="K11" s="142" t="s">
        <v>76</v>
      </c>
      <c r="L11" s="143"/>
      <c r="M11" s="144"/>
    </row>
    <row r="12" spans="1:13" s="54" customFormat="1" ht="45">
      <c r="A12" s="132"/>
      <c r="B12" s="63" t="s">
        <v>9</v>
      </c>
      <c r="C12" s="64" t="s">
        <v>8</v>
      </c>
      <c r="D12" s="63" t="s">
        <v>12</v>
      </c>
      <c r="E12" s="63" t="s">
        <v>9</v>
      </c>
      <c r="F12" s="64" t="s">
        <v>8</v>
      </c>
      <c r="G12" s="63" t="s">
        <v>12</v>
      </c>
      <c r="H12" s="63" t="s">
        <v>9</v>
      </c>
      <c r="I12" s="64" t="s">
        <v>8</v>
      </c>
      <c r="J12" s="63" t="s">
        <v>12</v>
      </c>
      <c r="K12" s="63" t="s">
        <v>9</v>
      </c>
      <c r="L12" s="64" t="s">
        <v>8</v>
      </c>
      <c r="M12" s="63" t="s">
        <v>12</v>
      </c>
    </row>
    <row r="13" spans="1:13" s="54" customFormat="1" ht="15">
      <c r="A13" s="63">
        <v>1</v>
      </c>
      <c r="B13" s="60">
        <v>2</v>
      </c>
      <c r="C13" s="63">
        <v>3</v>
      </c>
      <c r="D13" s="60">
        <v>4</v>
      </c>
      <c r="E13" s="63">
        <v>5</v>
      </c>
      <c r="F13" s="60">
        <v>6</v>
      </c>
      <c r="G13" s="63">
        <v>7</v>
      </c>
      <c r="H13" s="60">
        <v>8</v>
      </c>
      <c r="I13" s="63">
        <v>9</v>
      </c>
      <c r="J13" s="60">
        <v>10</v>
      </c>
      <c r="K13" s="63">
        <v>11</v>
      </c>
      <c r="L13" s="60">
        <v>12</v>
      </c>
      <c r="M13" s="63">
        <v>13</v>
      </c>
    </row>
    <row r="14" spans="1:13" s="54" customFormat="1" ht="15">
      <c r="A14" s="63">
        <v>0</v>
      </c>
      <c r="B14" s="65">
        <v>24376.95</v>
      </c>
      <c r="C14" s="65"/>
      <c r="D14" s="65"/>
      <c r="E14" s="65">
        <v>40195.44</v>
      </c>
      <c r="F14" s="65"/>
      <c r="G14" s="65"/>
      <c r="H14" s="65">
        <v>18684.52</v>
      </c>
      <c r="I14" s="65"/>
      <c r="J14" s="65"/>
      <c r="K14" s="65">
        <v>34519.2</v>
      </c>
      <c r="L14" s="66"/>
      <c r="M14" s="67"/>
    </row>
    <row r="15" spans="1:13" s="54" customFormat="1" ht="15">
      <c r="A15" s="60">
        <v>1</v>
      </c>
      <c r="B15" s="65">
        <v>24377.15</v>
      </c>
      <c r="C15" s="65">
        <f aca="true" t="shared" si="0" ref="C15:C37">B15-B14</f>
        <v>0.2000000000007276</v>
      </c>
      <c r="D15" s="68">
        <f>C15*40</f>
        <v>8.000000000029104</v>
      </c>
      <c r="E15" s="65">
        <v>40195.79</v>
      </c>
      <c r="F15" s="65">
        <f aca="true" t="shared" si="1" ref="F15:F37">E15-E14</f>
        <v>0.3499999999985448</v>
      </c>
      <c r="G15" s="68">
        <f>F15*40</f>
        <v>13.999999999941792</v>
      </c>
      <c r="H15" s="65">
        <v>18684.62</v>
      </c>
      <c r="I15" s="65">
        <f aca="true" t="shared" si="2" ref="I15:I37">H15-H14</f>
        <v>0.09999999999854481</v>
      </c>
      <c r="J15" s="68">
        <f>I15*40</f>
        <v>3.9999999999417923</v>
      </c>
      <c r="K15" s="65">
        <v>34519.299999999996</v>
      </c>
      <c r="L15" s="65">
        <f aca="true" t="shared" si="3" ref="L15:L37">K15-K14</f>
        <v>0.09999999999854481</v>
      </c>
      <c r="M15" s="68">
        <f>L15*40</f>
        <v>3.9999999999417923</v>
      </c>
    </row>
    <row r="16" spans="1:13" s="54" customFormat="1" ht="15">
      <c r="A16" s="63">
        <v>2</v>
      </c>
      <c r="B16" s="65">
        <v>24377.35</v>
      </c>
      <c r="C16" s="65">
        <f t="shared" si="0"/>
        <v>0.19999999999708962</v>
      </c>
      <c r="D16" s="68">
        <f aca="true" t="shared" si="4" ref="D16:D38">C16*40</f>
        <v>7.999999999883585</v>
      </c>
      <c r="E16" s="65">
        <v>40196.14</v>
      </c>
      <c r="F16" s="65">
        <f t="shared" si="1"/>
        <v>0.3499999999985448</v>
      </c>
      <c r="G16" s="68">
        <f aca="true" t="shared" si="5" ref="G16:G38">F16*40</f>
        <v>13.999999999941792</v>
      </c>
      <c r="H16" s="65">
        <v>18684.72</v>
      </c>
      <c r="I16" s="65">
        <f t="shared" si="2"/>
        <v>0.10000000000218279</v>
      </c>
      <c r="J16" s="68">
        <f aca="true" t="shared" si="6" ref="J16:J38">I16*40</f>
        <v>4.0000000000873115</v>
      </c>
      <c r="K16" s="65">
        <v>34519.399999999994</v>
      </c>
      <c r="L16" s="65">
        <f t="shared" si="3"/>
        <v>0.09999999999854481</v>
      </c>
      <c r="M16" s="68">
        <f aca="true" t="shared" si="7" ref="M16:M38">L16*40</f>
        <v>3.9999999999417923</v>
      </c>
    </row>
    <row r="17" spans="1:13" s="54" customFormat="1" ht="15">
      <c r="A17" s="60">
        <v>3</v>
      </c>
      <c r="B17" s="65">
        <v>24377.55</v>
      </c>
      <c r="C17" s="65">
        <f t="shared" si="0"/>
        <v>0.2000000000007276</v>
      </c>
      <c r="D17" s="68">
        <f t="shared" si="4"/>
        <v>8.000000000029104</v>
      </c>
      <c r="E17" s="65">
        <v>40196.44</v>
      </c>
      <c r="F17" s="65">
        <f t="shared" si="1"/>
        <v>0.3000000000029104</v>
      </c>
      <c r="G17" s="68">
        <f t="shared" si="5"/>
        <v>12.000000000116415</v>
      </c>
      <c r="H17" s="65">
        <v>18684.82</v>
      </c>
      <c r="I17" s="65">
        <f t="shared" si="2"/>
        <v>0.09999999999854481</v>
      </c>
      <c r="J17" s="68">
        <f t="shared" si="6"/>
        <v>3.9999999999417923</v>
      </c>
      <c r="K17" s="65">
        <v>34519.49999999999</v>
      </c>
      <c r="L17" s="65">
        <f t="shared" si="3"/>
        <v>0.09999999999854481</v>
      </c>
      <c r="M17" s="68">
        <f t="shared" si="7"/>
        <v>3.9999999999417923</v>
      </c>
    </row>
    <row r="18" spans="1:13" s="54" customFormat="1" ht="15">
      <c r="A18" s="63">
        <v>4</v>
      </c>
      <c r="B18" s="65">
        <v>24377.75</v>
      </c>
      <c r="C18" s="65">
        <f t="shared" si="0"/>
        <v>0.2000000000007276</v>
      </c>
      <c r="D18" s="68">
        <f t="shared" si="4"/>
        <v>8.000000000029104</v>
      </c>
      <c r="E18" s="65">
        <v>40196.740000000005</v>
      </c>
      <c r="F18" s="65">
        <f t="shared" si="1"/>
        <v>0.3000000000029104</v>
      </c>
      <c r="G18" s="68">
        <f t="shared" si="5"/>
        <v>12.000000000116415</v>
      </c>
      <c r="H18" s="65">
        <v>18684.92</v>
      </c>
      <c r="I18" s="65">
        <f t="shared" si="2"/>
        <v>0.09999999999854481</v>
      </c>
      <c r="J18" s="68">
        <f t="shared" si="6"/>
        <v>3.9999999999417923</v>
      </c>
      <c r="K18" s="65">
        <v>34519.59999999999</v>
      </c>
      <c r="L18" s="65">
        <f t="shared" si="3"/>
        <v>0.09999999999854481</v>
      </c>
      <c r="M18" s="68">
        <f t="shared" si="7"/>
        <v>3.9999999999417923</v>
      </c>
    </row>
    <row r="19" spans="1:13" s="54" customFormat="1" ht="15">
      <c r="A19" s="60">
        <v>5</v>
      </c>
      <c r="B19" s="65">
        <v>24377.95</v>
      </c>
      <c r="C19" s="65">
        <f t="shared" si="0"/>
        <v>0.2000000000007276</v>
      </c>
      <c r="D19" s="68">
        <f t="shared" si="4"/>
        <v>8.000000000029104</v>
      </c>
      <c r="E19" s="65">
        <v>40197.64000000001</v>
      </c>
      <c r="F19" s="65">
        <f t="shared" si="1"/>
        <v>0.9000000000014552</v>
      </c>
      <c r="G19" s="68">
        <f t="shared" si="5"/>
        <v>36.00000000005821</v>
      </c>
      <c r="H19" s="65">
        <v>18685.07</v>
      </c>
      <c r="I19" s="65">
        <f t="shared" si="2"/>
        <v>0.1500000000014552</v>
      </c>
      <c r="J19" s="68">
        <f t="shared" si="6"/>
        <v>6.000000000058208</v>
      </c>
      <c r="K19" s="65">
        <v>34520.399999999994</v>
      </c>
      <c r="L19" s="65">
        <f t="shared" si="3"/>
        <v>0.8000000000029104</v>
      </c>
      <c r="M19" s="68">
        <f t="shared" si="7"/>
        <v>32.000000000116415</v>
      </c>
    </row>
    <row r="20" spans="1:13" s="54" customFormat="1" ht="15">
      <c r="A20" s="63">
        <v>6</v>
      </c>
      <c r="B20" s="65">
        <v>24378.25</v>
      </c>
      <c r="C20" s="65">
        <f t="shared" si="0"/>
        <v>0.2999999999992724</v>
      </c>
      <c r="D20" s="68">
        <f t="shared" si="4"/>
        <v>11.999999999970896</v>
      </c>
      <c r="E20" s="65">
        <v>40198.990000000005</v>
      </c>
      <c r="F20" s="65">
        <f t="shared" si="1"/>
        <v>1.3499999999985448</v>
      </c>
      <c r="G20" s="68">
        <f t="shared" si="5"/>
        <v>53.99999999994179</v>
      </c>
      <c r="H20" s="65">
        <v>18685.27</v>
      </c>
      <c r="I20" s="65">
        <f t="shared" si="2"/>
        <v>0.2000000000007276</v>
      </c>
      <c r="J20" s="68">
        <f t="shared" si="6"/>
        <v>8.000000000029104</v>
      </c>
      <c r="K20" s="65">
        <v>34521.74999999999</v>
      </c>
      <c r="L20" s="65">
        <f t="shared" si="3"/>
        <v>1.3499999999985448</v>
      </c>
      <c r="M20" s="68">
        <f t="shared" si="7"/>
        <v>53.99999999994179</v>
      </c>
    </row>
    <row r="21" spans="1:13" s="54" customFormat="1" ht="15">
      <c r="A21" s="60">
        <v>7</v>
      </c>
      <c r="B21" s="65">
        <v>24378.6</v>
      </c>
      <c r="C21" s="65">
        <f t="shared" si="0"/>
        <v>0.3499999999985448</v>
      </c>
      <c r="D21" s="68">
        <f t="shared" si="4"/>
        <v>13.999999999941792</v>
      </c>
      <c r="E21" s="65">
        <v>40200.590000000004</v>
      </c>
      <c r="F21" s="65">
        <f t="shared" si="1"/>
        <v>1.5999999999985448</v>
      </c>
      <c r="G21" s="68">
        <f t="shared" si="5"/>
        <v>63.99999999994179</v>
      </c>
      <c r="H21" s="65">
        <v>18685.52</v>
      </c>
      <c r="I21" s="65">
        <f t="shared" si="2"/>
        <v>0.25</v>
      </c>
      <c r="J21" s="68">
        <f t="shared" si="6"/>
        <v>10</v>
      </c>
      <c r="K21" s="65">
        <v>34523.49999999999</v>
      </c>
      <c r="L21" s="65">
        <f t="shared" si="3"/>
        <v>1.75</v>
      </c>
      <c r="M21" s="68">
        <f t="shared" si="7"/>
        <v>70</v>
      </c>
    </row>
    <row r="22" spans="1:13" s="54" customFormat="1" ht="15">
      <c r="A22" s="63">
        <v>8</v>
      </c>
      <c r="B22" s="65">
        <v>24378.95</v>
      </c>
      <c r="C22" s="65">
        <f t="shared" si="0"/>
        <v>0.3500000000021828</v>
      </c>
      <c r="D22" s="68">
        <f t="shared" si="4"/>
        <v>14.000000000087311</v>
      </c>
      <c r="E22" s="65">
        <v>40202.240000000005</v>
      </c>
      <c r="F22" s="65">
        <f t="shared" si="1"/>
        <v>1.6500000000014552</v>
      </c>
      <c r="G22" s="68">
        <f t="shared" si="5"/>
        <v>66.00000000005821</v>
      </c>
      <c r="H22" s="65">
        <v>18685.77</v>
      </c>
      <c r="I22" s="65">
        <f t="shared" si="2"/>
        <v>0.25</v>
      </c>
      <c r="J22" s="68">
        <f t="shared" si="6"/>
        <v>10</v>
      </c>
      <c r="K22" s="65">
        <v>34525.399999999994</v>
      </c>
      <c r="L22" s="65">
        <f t="shared" si="3"/>
        <v>1.9000000000014552</v>
      </c>
      <c r="M22" s="68">
        <f t="shared" si="7"/>
        <v>76.00000000005821</v>
      </c>
    </row>
    <row r="23" spans="1:13" s="54" customFormat="1" ht="15">
      <c r="A23" s="60">
        <v>9</v>
      </c>
      <c r="B23" s="65">
        <v>24379.3</v>
      </c>
      <c r="C23" s="65">
        <f t="shared" si="0"/>
        <v>0.3499999999985448</v>
      </c>
      <c r="D23" s="68">
        <f t="shared" si="4"/>
        <v>13.999999999941792</v>
      </c>
      <c r="E23" s="65">
        <v>40203.590000000004</v>
      </c>
      <c r="F23" s="65">
        <f t="shared" si="1"/>
        <v>1.3499999999985448</v>
      </c>
      <c r="G23" s="68">
        <f t="shared" si="5"/>
        <v>53.99999999994179</v>
      </c>
      <c r="H23" s="65">
        <v>18686.07</v>
      </c>
      <c r="I23" s="65">
        <f t="shared" si="2"/>
        <v>0.2999999999992724</v>
      </c>
      <c r="J23" s="68">
        <f t="shared" si="6"/>
        <v>11.999999999970896</v>
      </c>
      <c r="K23" s="65">
        <v>34526.7</v>
      </c>
      <c r="L23" s="65">
        <f t="shared" si="3"/>
        <v>1.3000000000029104</v>
      </c>
      <c r="M23" s="68">
        <f t="shared" si="7"/>
        <v>52.000000000116415</v>
      </c>
    </row>
    <row r="24" spans="1:13" s="54" customFormat="1" ht="15">
      <c r="A24" s="63">
        <v>10</v>
      </c>
      <c r="B24" s="65">
        <v>24379.85</v>
      </c>
      <c r="C24" s="65">
        <f t="shared" si="0"/>
        <v>0.5499999999992724</v>
      </c>
      <c r="D24" s="68">
        <f t="shared" si="4"/>
        <v>21.999999999970896</v>
      </c>
      <c r="E24" s="65">
        <v>40205.14000000001</v>
      </c>
      <c r="F24" s="65">
        <f t="shared" si="1"/>
        <v>1.5500000000029104</v>
      </c>
      <c r="G24" s="68">
        <f t="shared" si="5"/>
        <v>62.000000000116415</v>
      </c>
      <c r="H24" s="65">
        <v>18686.37</v>
      </c>
      <c r="I24" s="65">
        <f t="shared" si="2"/>
        <v>0.2999999999992724</v>
      </c>
      <c r="J24" s="68">
        <f t="shared" si="6"/>
        <v>11.999999999970896</v>
      </c>
      <c r="K24" s="65">
        <v>34528.45</v>
      </c>
      <c r="L24" s="65">
        <f t="shared" si="3"/>
        <v>1.75</v>
      </c>
      <c r="M24" s="68">
        <f t="shared" si="7"/>
        <v>70</v>
      </c>
    </row>
    <row r="25" spans="1:13" s="54" customFormat="1" ht="15">
      <c r="A25" s="60">
        <v>11</v>
      </c>
      <c r="B25" s="65">
        <v>24380.5</v>
      </c>
      <c r="C25" s="65">
        <f t="shared" si="0"/>
        <v>0.6500000000014552</v>
      </c>
      <c r="D25" s="68">
        <f t="shared" si="4"/>
        <v>26.000000000058208</v>
      </c>
      <c r="E25" s="65">
        <v>40206.69000000001</v>
      </c>
      <c r="F25" s="65">
        <f t="shared" si="1"/>
        <v>1.5500000000029104</v>
      </c>
      <c r="G25" s="68">
        <f t="shared" si="5"/>
        <v>62.000000000116415</v>
      </c>
      <c r="H25" s="65">
        <v>18686.72</v>
      </c>
      <c r="I25" s="65">
        <f t="shared" si="2"/>
        <v>0.3500000000021828</v>
      </c>
      <c r="J25" s="68">
        <f t="shared" si="6"/>
        <v>14.000000000087311</v>
      </c>
      <c r="K25" s="65">
        <v>34530.1</v>
      </c>
      <c r="L25" s="65">
        <f t="shared" si="3"/>
        <v>1.6500000000014552</v>
      </c>
      <c r="M25" s="68">
        <f t="shared" si="7"/>
        <v>66.00000000005821</v>
      </c>
    </row>
    <row r="26" spans="1:13" s="54" customFormat="1" ht="15">
      <c r="A26" s="63">
        <v>12</v>
      </c>
      <c r="B26" s="65">
        <v>24380.9</v>
      </c>
      <c r="C26" s="65">
        <f t="shared" si="0"/>
        <v>0.4000000000014552</v>
      </c>
      <c r="D26" s="68">
        <f t="shared" si="4"/>
        <v>16.000000000058208</v>
      </c>
      <c r="E26" s="65">
        <v>40208.24000000001</v>
      </c>
      <c r="F26" s="65">
        <f t="shared" si="1"/>
        <v>1.5500000000029104</v>
      </c>
      <c r="G26" s="68">
        <f t="shared" si="5"/>
        <v>62.000000000116415</v>
      </c>
      <c r="H26" s="65">
        <v>18686.97</v>
      </c>
      <c r="I26" s="65">
        <f t="shared" si="2"/>
        <v>0.25</v>
      </c>
      <c r="J26" s="68">
        <f t="shared" si="6"/>
        <v>10</v>
      </c>
      <c r="K26" s="65">
        <v>34531.95</v>
      </c>
      <c r="L26" s="65">
        <f t="shared" si="3"/>
        <v>1.8499999999985448</v>
      </c>
      <c r="M26" s="68">
        <f t="shared" si="7"/>
        <v>73.99999999994179</v>
      </c>
    </row>
    <row r="27" spans="1:13" s="54" customFormat="1" ht="15">
      <c r="A27" s="60">
        <v>13</v>
      </c>
      <c r="B27" s="65">
        <v>24381.2</v>
      </c>
      <c r="C27" s="65">
        <f t="shared" si="0"/>
        <v>0.2999999999992724</v>
      </c>
      <c r="D27" s="68">
        <f t="shared" si="4"/>
        <v>11.999999999970896</v>
      </c>
      <c r="E27" s="65">
        <v>40209.99000000001</v>
      </c>
      <c r="F27" s="65">
        <f t="shared" si="1"/>
        <v>1.75</v>
      </c>
      <c r="G27" s="68">
        <f t="shared" si="5"/>
        <v>70</v>
      </c>
      <c r="H27" s="65">
        <v>18687.22</v>
      </c>
      <c r="I27" s="65">
        <f t="shared" si="2"/>
        <v>0.25</v>
      </c>
      <c r="J27" s="68">
        <f t="shared" si="6"/>
        <v>10</v>
      </c>
      <c r="K27" s="65">
        <v>34533.45</v>
      </c>
      <c r="L27" s="65">
        <f t="shared" si="3"/>
        <v>1.5</v>
      </c>
      <c r="M27" s="68">
        <f t="shared" si="7"/>
        <v>60</v>
      </c>
    </row>
    <row r="28" spans="1:13" s="54" customFormat="1" ht="15">
      <c r="A28" s="63">
        <v>14</v>
      </c>
      <c r="B28" s="65">
        <v>24381.45</v>
      </c>
      <c r="C28" s="65">
        <f t="shared" si="0"/>
        <v>0.25</v>
      </c>
      <c r="D28" s="68">
        <f t="shared" si="4"/>
        <v>10</v>
      </c>
      <c r="E28" s="65">
        <v>40211.540000000015</v>
      </c>
      <c r="F28" s="65">
        <f t="shared" si="1"/>
        <v>1.5500000000029104</v>
      </c>
      <c r="G28" s="68">
        <f t="shared" si="5"/>
        <v>62.000000000116415</v>
      </c>
      <c r="H28" s="65">
        <v>18687.42</v>
      </c>
      <c r="I28" s="65">
        <f t="shared" si="2"/>
        <v>0.19999999999708962</v>
      </c>
      <c r="J28" s="68">
        <f t="shared" si="6"/>
        <v>7.999999999883585</v>
      </c>
      <c r="K28" s="65">
        <v>34534.5</v>
      </c>
      <c r="L28" s="65">
        <f t="shared" si="3"/>
        <v>1.0500000000029104</v>
      </c>
      <c r="M28" s="68">
        <f t="shared" si="7"/>
        <v>42.000000000116415</v>
      </c>
    </row>
    <row r="29" spans="1:13" s="54" customFormat="1" ht="15">
      <c r="A29" s="60">
        <v>15</v>
      </c>
      <c r="B29" s="65">
        <v>24381.9</v>
      </c>
      <c r="C29" s="65">
        <f t="shared" si="0"/>
        <v>0.4500000000007276</v>
      </c>
      <c r="D29" s="68">
        <f t="shared" si="4"/>
        <v>18.000000000029104</v>
      </c>
      <c r="E29" s="65">
        <v>40212.74000000001</v>
      </c>
      <c r="F29" s="65">
        <f t="shared" si="1"/>
        <v>1.1999999999970896</v>
      </c>
      <c r="G29" s="68">
        <f t="shared" si="5"/>
        <v>47.999999999883585</v>
      </c>
      <c r="H29" s="65">
        <v>18687.82</v>
      </c>
      <c r="I29" s="65">
        <f t="shared" si="2"/>
        <v>0.4000000000014552</v>
      </c>
      <c r="J29" s="68">
        <f t="shared" si="6"/>
        <v>16.000000000058208</v>
      </c>
      <c r="K29" s="65">
        <v>34535.05</v>
      </c>
      <c r="L29" s="65">
        <f t="shared" si="3"/>
        <v>0.5500000000029104</v>
      </c>
      <c r="M29" s="68">
        <f t="shared" si="7"/>
        <v>22.000000000116415</v>
      </c>
    </row>
    <row r="30" spans="1:13" s="54" customFormat="1" ht="15">
      <c r="A30" s="63">
        <v>16</v>
      </c>
      <c r="B30" s="65">
        <v>24382.45</v>
      </c>
      <c r="C30" s="65">
        <f t="shared" si="0"/>
        <v>0.5499999999992724</v>
      </c>
      <c r="D30" s="68">
        <f t="shared" si="4"/>
        <v>21.999999999970896</v>
      </c>
      <c r="E30" s="65">
        <v>40213.890000000014</v>
      </c>
      <c r="F30" s="65">
        <f t="shared" si="1"/>
        <v>1.1500000000014552</v>
      </c>
      <c r="G30" s="68">
        <f t="shared" si="5"/>
        <v>46.00000000005821</v>
      </c>
      <c r="H30" s="65">
        <v>18688.27</v>
      </c>
      <c r="I30" s="65">
        <f t="shared" si="2"/>
        <v>0.4500000000007276</v>
      </c>
      <c r="J30" s="68">
        <f t="shared" si="6"/>
        <v>18.000000000029104</v>
      </c>
      <c r="K30" s="65">
        <v>34535.600000000006</v>
      </c>
      <c r="L30" s="65">
        <f t="shared" si="3"/>
        <v>0.5500000000029104</v>
      </c>
      <c r="M30" s="68">
        <f t="shared" si="7"/>
        <v>22.000000000116415</v>
      </c>
    </row>
    <row r="31" spans="1:13" s="54" customFormat="1" ht="15">
      <c r="A31" s="60">
        <v>17</v>
      </c>
      <c r="B31" s="65">
        <v>24382.95</v>
      </c>
      <c r="C31" s="65">
        <f t="shared" si="0"/>
        <v>0.5</v>
      </c>
      <c r="D31" s="68">
        <f t="shared" si="4"/>
        <v>20</v>
      </c>
      <c r="E31" s="65">
        <v>40214.84000000001</v>
      </c>
      <c r="F31" s="65">
        <f t="shared" si="1"/>
        <v>0.9499999999970896</v>
      </c>
      <c r="G31" s="68">
        <f t="shared" si="5"/>
        <v>37.999999999883585</v>
      </c>
      <c r="H31" s="65">
        <v>18688.72</v>
      </c>
      <c r="I31" s="65">
        <f t="shared" si="2"/>
        <v>0.4500000000007276</v>
      </c>
      <c r="J31" s="68">
        <f t="shared" si="6"/>
        <v>18.000000000029104</v>
      </c>
      <c r="K31" s="65">
        <v>34536.15000000001</v>
      </c>
      <c r="L31" s="65">
        <f t="shared" si="3"/>
        <v>0.5500000000029104</v>
      </c>
      <c r="M31" s="68">
        <f t="shared" si="7"/>
        <v>22.000000000116415</v>
      </c>
    </row>
    <row r="32" spans="1:13" s="54" customFormat="1" ht="15">
      <c r="A32" s="63">
        <v>18</v>
      </c>
      <c r="B32" s="65">
        <v>24383.3</v>
      </c>
      <c r="C32" s="65">
        <f t="shared" si="0"/>
        <v>0.3499999999985448</v>
      </c>
      <c r="D32" s="68">
        <f t="shared" si="4"/>
        <v>13.999999999941792</v>
      </c>
      <c r="E32" s="65">
        <v>40215.59000000001</v>
      </c>
      <c r="F32" s="65">
        <f t="shared" si="1"/>
        <v>0.75</v>
      </c>
      <c r="G32" s="68">
        <f t="shared" si="5"/>
        <v>30</v>
      </c>
      <c r="H32" s="65">
        <v>18689.02</v>
      </c>
      <c r="I32" s="65">
        <f t="shared" si="2"/>
        <v>0.2999999999992724</v>
      </c>
      <c r="J32" s="68">
        <f t="shared" si="6"/>
        <v>11.999999999970896</v>
      </c>
      <c r="K32" s="65">
        <v>34536.75000000001</v>
      </c>
      <c r="L32" s="65">
        <f t="shared" si="3"/>
        <v>0.5999999999985448</v>
      </c>
      <c r="M32" s="68">
        <f t="shared" si="7"/>
        <v>23.999999999941792</v>
      </c>
    </row>
    <row r="33" spans="1:13" s="54" customFormat="1" ht="15">
      <c r="A33" s="60">
        <v>19</v>
      </c>
      <c r="B33" s="65">
        <v>24383.55</v>
      </c>
      <c r="C33" s="65">
        <f t="shared" si="0"/>
        <v>0.25</v>
      </c>
      <c r="D33" s="68">
        <f t="shared" si="4"/>
        <v>10</v>
      </c>
      <c r="E33" s="65">
        <v>40216.29000000001</v>
      </c>
      <c r="F33" s="65">
        <f t="shared" si="1"/>
        <v>0.6999999999970896</v>
      </c>
      <c r="G33" s="68">
        <f t="shared" si="5"/>
        <v>27.999999999883585</v>
      </c>
      <c r="H33" s="65">
        <v>18689.27</v>
      </c>
      <c r="I33" s="65">
        <f t="shared" si="2"/>
        <v>0.25</v>
      </c>
      <c r="J33" s="68">
        <f t="shared" si="6"/>
        <v>10</v>
      </c>
      <c r="K33" s="65">
        <v>34537.25000000001</v>
      </c>
      <c r="L33" s="65">
        <f t="shared" si="3"/>
        <v>0.5</v>
      </c>
      <c r="M33" s="68">
        <f t="shared" si="7"/>
        <v>20</v>
      </c>
    </row>
    <row r="34" spans="1:13" s="54" customFormat="1" ht="15">
      <c r="A34" s="63">
        <v>20</v>
      </c>
      <c r="B34" s="65">
        <v>24383.75</v>
      </c>
      <c r="C34" s="65">
        <f t="shared" si="0"/>
        <v>0.2000000000007276</v>
      </c>
      <c r="D34" s="68">
        <f t="shared" si="4"/>
        <v>8.000000000029104</v>
      </c>
      <c r="E34" s="65">
        <v>40216.89000000001</v>
      </c>
      <c r="F34" s="65">
        <f t="shared" si="1"/>
        <v>0.5999999999985448</v>
      </c>
      <c r="G34" s="68">
        <f t="shared" si="5"/>
        <v>23.999999999941792</v>
      </c>
      <c r="H34" s="65">
        <v>18689.42</v>
      </c>
      <c r="I34" s="65">
        <f t="shared" si="2"/>
        <v>0.1499999999978172</v>
      </c>
      <c r="J34" s="68">
        <f t="shared" si="6"/>
        <v>5.9999999999126885</v>
      </c>
      <c r="K34" s="65">
        <v>34537.700000000004</v>
      </c>
      <c r="L34" s="65">
        <f t="shared" si="3"/>
        <v>0.4499999999970896</v>
      </c>
      <c r="M34" s="68">
        <f t="shared" si="7"/>
        <v>17.999999999883585</v>
      </c>
    </row>
    <row r="35" spans="1:13" s="54" customFormat="1" ht="15">
      <c r="A35" s="60">
        <v>21</v>
      </c>
      <c r="B35" s="65">
        <v>24383.95</v>
      </c>
      <c r="C35" s="65">
        <f t="shared" si="0"/>
        <v>0.2000000000007276</v>
      </c>
      <c r="D35" s="68">
        <f t="shared" si="4"/>
        <v>8.000000000029104</v>
      </c>
      <c r="E35" s="65">
        <v>40217.490000000005</v>
      </c>
      <c r="F35" s="65">
        <f t="shared" si="1"/>
        <v>0.5999999999985448</v>
      </c>
      <c r="G35" s="68">
        <f t="shared" si="5"/>
        <v>23.999999999941792</v>
      </c>
      <c r="H35" s="65">
        <v>18689.57</v>
      </c>
      <c r="I35" s="65">
        <f t="shared" si="2"/>
        <v>0.1500000000014552</v>
      </c>
      <c r="J35" s="68">
        <f t="shared" si="6"/>
        <v>6.000000000058208</v>
      </c>
      <c r="K35" s="65">
        <v>34538.100000000006</v>
      </c>
      <c r="L35" s="65">
        <f t="shared" si="3"/>
        <v>0.4000000000014552</v>
      </c>
      <c r="M35" s="68">
        <f t="shared" si="7"/>
        <v>16.000000000058208</v>
      </c>
    </row>
    <row r="36" spans="1:13" s="54" customFormat="1" ht="15">
      <c r="A36" s="63">
        <v>22</v>
      </c>
      <c r="B36" s="65">
        <v>24384.25</v>
      </c>
      <c r="C36" s="65">
        <f t="shared" si="0"/>
        <v>0.2999999999992724</v>
      </c>
      <c r="D36" s="68">
        <f t="shared" si="4"/>
        <v>11.999999999970896</v>
      </c>
      <c r="E36" s="65">
        <v>40217.89000000001</v>
      </c>
      <c r="F36" s="65">
        <f t="shared" si="1"/>
        <v>0.4000000000014552</v>
      </c>
      <c r="G36" s="68">
        <f t="shared" si="5"/>
        <v>16.000000000058208</v>
      </c>
      <c r="H36" s="65">
        <v>18689.82</v>
      </c>
      <c r="I36" s="65">
        <f t="shared" si="2"/>
        <v>0.25</v>
      </c>
      <c r="J36" s="68">
        <f t="shared" si="6"/>
        <v>10</v>
      </c>
      <c r="K36" s="65">
        <v>34538.40000000001</v>
      </c>
      <c r="L36" s="65">
        <f t="shared" si="3"/>
        <v>0.3000000000029104</v>
      </c>
      <c r="M36" s="68">
        <f t="shared" si="7"/>
        <v>12.000000000116415</v>
      </c>
    </row>
    <row r="37" spans="1:13" s="54" customFormat="1" ht="15">
      <c r="A37" s="60">
        <v>23</v>
      </c>
      <c r="B37" s="65">
        <v>24384.45</v>
      </c>
      <c r="C37" s="65">
        <f t="shared" si="0"/>
        <v>0.2000000000007276</v>
      </c>
      <c r="D37" s="68">
        <f t="shared" si="4"/>
        <v>8.000000000029104</v>
      </c>
      <c r="E37" s="65">
        <v>40218.240000000005</v>
      </c>
      <c r="F37" s="65">
        <f t="shared" si="1"/>
        <v>0.3499999999985448</v>
      </c>
      <c r="G37" s="68">
        <f t="shared" si="5"/>
        <v>13.999999999941792</v>
      </c>
      <c r="H37" s="65">
        <v>18689.97</v>
      </c>
      <c r="I37" s="65">
        <f t="shared" si="2"/>
        <v>0.1500000000014552</v>
      </c>
      <c r="J37" s="68">
        <f t="shared" si="6"/>
        <v>6.000000000058208</v>
      </c>
      <c r="K37" s="65">
        <v>34538.55000000001</v>
      </c>
      <c r="L37" s="65">
        <f t="shared" si="3"/>
        <v>0.1500000000014552</v>
      </c>
      <c r="M37" s="68">
        <f t="shared" si="7"/>
        <v>6.000000000058208</v>
      </c>
    </row>
    <row r="38" spans="1:13" s="54" customFormat="1" ht="15">
      <c r="A38" s="63">
        <v>24</v>
      </c>
      <c r="B38" s="65">
        <v>24384.65</v>
      </c>
      <c r="C38" s="65">
        <f>B38-B37</f>
        <v>0.2000000000007276</v>
      </c>
      <c r="D38" s="68">
        <f t="shared" si="4"/>
        <v>8.000000000029104</v>
      </c>
      <c r="E38" s="65">
        <v>40218.590000000004</v>
      </c>
      <c r="F38" s="65">
        <f>E38-E37</f>
        <v>0.3499999999985448</v>
      </c>
      <c r="G38" s="68">
        <f t="shared" si="5"/>
        <v>13.999999999941792</v>
      </c>
      <c r="H38" s="65">
        <v>18690.12</v>
      </c>
      <c r="I38" s="65">
        <f>H38-H37</f>
        <v>0.1499999999978172</v>
      </c>
      <c r="J38" s="68">
        <f t="shared" si="6"/>
        <v>5.9999999999126885</v>
      </c>
      <c r="K38" s="65">
        <v>34538.70000000001</v>
      </c>
      <c r="L38" s="65">
        <f>K38-K37</f>
        <v>0.1500000000014552</v>
      </c>
      <c r="M38" s="68">
        <f t="shared" si="7"/>
        <v>6.000000000058208</v>
      </c>
    </row>
    <row r="39" spans="1:13" s="54" customFormat="1" ht="15">
      <c r="A39" s="60" t="s">
        <v>11</v>
      </c>
      <c r="B39" s="65"/>
      <c r="C39" s="65"/>
      <c r="D39" s="69">
        <f>SUM(D15:D38)</f>
        <v>308.0000000000291</v>
      </c>
      <c r="E39" s="65"/>
      <c r="F39" s="65"/>
      <c r="G39" s="69">
        <f>SUM(G15:G38)</f>
        <v>926.0000000000582</v>
      </c>
      <c r="H39" s="65"/>
      <c r="I39" s="65"/>
      <c r="J39" s="69">
        <f>SUM(J15:J38)</f>
        <v>223.9999999999418</v>
      </c>
      <c r="K39" s="65"/>
      <c r="L39" s="65"/>
      <c r="M39" s="69">
        <f>SUM(M15:M38)</f>
        <v>780.0000000005821</v>
      </c>
    </row>
    <row r="40" ht="23.25" customHeight="1"/>
    <row r="41" spans="2:9" ht="35.25" customHeight="1">
      <c r="B41" s="5" t="s">
        <v>16</v>
      </c>
      <c r="I41" s="26" t="s">
        <v>15</v>
      </c>
    </row>
  </sheetData>
  <sheetProtection/>
  <mergeCells count="11">
    <mergeCell ref="A9:A12"/>
    <mergeCell ref="B9:G9"/>
    <mergeCell ref="H9:M9"/>
    <mergeCell ref="B10:D10"/>
    <mergeCell ref="E10:G10"/>
    <mergeCell ref="H10:J10"/>
    <mergeCell ref="K10:M10"/>
    <mergeCell ref="B11:D11"/>
    <mergeCell ref="E11:G11"/>
    <mergeCell ref="H11:J11"/>
    <mergeCell ref="K11:M11"/>
  </mergeCells>
  <printOptions/>
  <pageMargins left="0.7086614173228347" right="0.5118110236220472" top="0.37" bottom="0.39" header="0.24" footer="0.31496062992125984"/>
  <pageSetup fitToHeight="1" fitToWidth="1"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1"/>
  <sheetViews>
    <sheetView zoomScale="90" zoomScaleNormal="90" zoomScalePageLayoutView="0" workbookViewId="0" topLeftCell="A8">
      <selection activeCell="A1" sqref="A1:M41"/>
    </sheetView>
  </sheetViews>
  <sheetFormatPr defaultColWidth="9.140625" defaultRowHeight="15"/>
  <cols>
    <col min="1" max="1" width="6.421875" style="0" customWidth="1"/>
    <col min="2" max="2" width="11.8515625" style="0" customWidth="1"/>
    <col min="4" max="4" width="15.28125" style="0" customWidth="1"/>
    <col min="5" max="5" width="10.8515625" style="0" customWidth="1"/>
    <col min="7" max="7" width="15.421875" style="0" customWidth="1"/>
    <col min="8" max="8" width="11.28125" style="0" customWidth="1"/>
    <col min="10" max="10" width="14.57421875" style="0" customWidth="1"/>
    <col min="11" max="11" width="11.00390625" style="0" customWidth="1"/>
    <col min="13" max="13" width="14.28125" style="0" customWidth="1"/>
  </cols>
  <sheetData>
    <row r="1" spans="1:10" ht="15.75">
      <c r="A1" s="1" t="s">
        <v>0</v>
      </c>
      <c r="J1" s="13" t="s">
        <v>13</v>
      </c>
    </row>
    <row r="2" spans="1:10" ht="11.25" customHeight="1">
      <c r="A2" s="2" t="s">
        <v>1</v>
      </c>
      <c r="J2" s="2" t="s">
        <v>14</v>
      </c>
    </row>
    <row r="3" ht="15.75">
      <c r="A3" s="1" t="s">
        <v>2</v>
      </c>
    </row>
    <row r="4" ht="15.75">
      <c r="G4" s="3" t="s">
        <v>3</v>
      </c>
    </row>
    <row r="5" ht="7.5" customHeight="1"/>
    <row r="6" ht="15.75">
      <c r="G6" s="4" t="s">
        <v>4</v>
      </c>
    </row>
    <row r="7" ht="15.75">
      <c r="G7" s="4" t="s">
        <v>84</v>
      </c>
    </row>
    <row r="8" ht="10.5" customHeight="1">
      <c r="I8" s="4"/>
    </row>
    <row r="9" spans="1:13" ht="15.75">
      <c r="A9" s="101" t="s">
        <v>7</v>
      </c>
      <c r="B9" s="99" t="s">
        <v>5</v>
      </c>
      <c r="C9" s="99"/>
      <c r="D9" s="99"/>
      <c r="E9" s="99"/>
      <c r="F9" s="99"/>
      <c r="G9" s="99"/>
      <c r="H9" s="99" t="s">
        <v>10</v>
      </c>
      <c r="I9" s="99"/>
      <c r="J9" s="99"/>
      <c r="K9" s="99"/>
      <c r="L9" s="99"/>
      <c r="M9" s="99"/>
    </row>
    <row r="10" spans="1:13" ht="15.75">
      <c r="A10" s="101"/>
      <c r="B10" s="100" t="s">
        <v>22</v>
      </c>
      <c r="C10" s="100"/>
      <c r="D10" s="100"/>
      <c r="E10" s="100"/>
      <c r="F10" s="100"/>
      <c r="G10" s="100"/>
      <c r="H10" s="100" t="s">
        <v>22</v>
      </c>
      <c r="I10" s="100"/>
      <c r="J10" s="100"/>
      <c r="K10" s="100"/>
      <c r="L10" s="100"/>
      <c r="M10" s="100"/>
    </row>
    <row r="11" spans="1:13" ht="15.75">
      <c r="A11" s="101"/>
      <c r="B11" s="102" t="s">
        <v>6</v>
      </c>
      <c r="C11" s="102"/>
      <c r="D11" s="102"/>
      <c r="E11" s="102"/>
      <c r="F11" s="102"/>
      <c r="G11" s="102"/>
      <c r="H11" s="102" t="s">
        <v>6</v>
      </c>
      <c r="I11" s="102"/>
      <c r="J11" s="102"/>
      <c r="K11" s="102"/>
      <c r="L11" s="102"/>
      <c r="M11" s="102"/>
    </row>
    <row r="12" spans="1:13" ht="47.25">
      <c r="A12" s="101"/>
      <c r="B12" s="6" t="s">
        <v>9</v>
      </c>
      <c r="C12" s="7" t="s">
        <v>8</v>
      </c>
      <c r="D12" s="6" t="s">
        <v>12</v>
      </c>
      <c r="E12" s="6" t="s">
        <v>9</v>
      </c>
      <c r="F12" s="7" t="s">
        <v>8</v>
      </c>
      <c r="G12" s="6" t="s">
        <v>12</v>
      </c>
      <c r="H12" s="6" t="s">
        <v>9</v>
      </c>
      <c r="I12" s="7" t="s">
        <v>8</v>
      </c>
      <c r="J12" s="6" t="s">
        <v>12</v>
      </c>
      <c r="K12" s="6" t="s">
        <v>9</v>
      </c>
      <c r="L12" s="7" t="s">
        <v>8</v>
      </c>
      <c r="M12" s="6" t="s">
        <v>12</v>
      </c>
    </row>
    <row r="13" spans="1:13" ht="15.75">
      <c r="A13" s="6">
        <v>1</v>
      </c>
      <c r="B13" s="8">
        <v>2</v>
      </c>
      <c r="C13" s="6">
        <v>3</v>
      </c>
      <c r="D13" s="8">
        <v>4</v>
      </c>
      <c r="E13" s="6">
        <v>5</v>
      </c>
      <c r="F13" s="8">
        <v>6</v>
      </c>
      <c r="G13" s="6">
        <v>7</v>
      </c>
      <c r="H13" s="8">
        <v>8</v>
      </c>
      <c r="I13" s="6">
        <v>9</v>
      </c>
      <c r="J13" s="8">
        <v>10</v>
      </c>
      <c r="K13" s="6">
        <v>11</v>
      </c>
      <c r="L13" s="8">
        <v>12</v>
      </c>
      <c r="M13" s="6">
        <v>13</v>
      </c>
    </row>
    <row r="14" spans="1:13" ht="15.75">
      <c r="A14" s="6">
        <v>0</v>
      </c>
      <c r="B14" s="11">
        <v>628.38</v>
      </c>
      <c r="C14" s="9"/>
      <c r="D14" s="10"/>
      <c r="E14" s="11"/>
      <c r="F14" s="11"/>
      <c r="G14" s="11"/>
      <c r="H14" s="11">
        <v>205.14</v>
      </c>
      <c r="I14" s="11"/>
      <c r="J14" s="11"/>
      <c r="K14" s="11"/>
      <c r="L14" s="11"/>
      <c r="M14" s="11"/>
    </row>
    <row r="15" spans="1:13" ht="15">
      <c r="A15" s="12">
        <v>1</v>
      </c>
      <c r="B15" s="11">
        <v>628.38</v>
      </c>
      <c r="C15" s="11">
        <v>0</v>
      </c>
      <c r="D15" s="11">
        <v>0</v>
      </c>
      <c r="E15" s="11"/>
      <c r="F15" s="11"/>
      <c r="G15" s="11"/>
      <c r="H15" s="11">
        <v>205.14</v>
      </c>
      <c r="I15" s="11">
        <f aca="true" t="shared" si="0" ref="I15:I21">H15-H14</f>
        <v>0</v>
      </c>
      <c r="J15" s="11">
        <f aca="true" t="shared" si="1" ref="J15:J21">I15*3600</f>
        <v>0</v>
      </c>
      <c r="K15" s="11"/>
      <c r="L15" s="11"/>
      <c r="M15" s="11"/>
    </row>
    <row r="16" spans="1:13" ht="15.75">
      <c r="A16" s="6">
        <v>2</v>
      </c>
      <c r="B16" s="11">
        <v>628.38</v>
      </c>
      <c r="C16" s="11">
        <v>0</v>
      </c>
      <c r="D16" s="11">
        <v>0</v>
      </c>
      <c r="E16" s="11"/>
      <c r="F16" s="11"/>
      <c r="G16" s="11"/>
      <c r="H16" s="11">
        <v>205.14</v>
      </c>
      <c r="I16" s="11">
        <f t="shared" si="0"/>
        <v>0</v>
      </c>
      <c r="J16" s="11">
        <f t="shared" si="1"/>
        <v>0</v>
      </c>
      <c r="K16" s="11"/>
      <c r="L16" s="11"/>
      <c r="M16" s="11"/>
    </row>
    <row r="17" spans="1:13" ht="15">
      <c r="A17" s="12">
        <v>3</v>
      </c>
      <c r="B17" s="11">
        <v>628.38</v>
      </c>
      <c r="C17" s="11">
        <v>0</v>
      </c>
      <c r="D17" s="11">
        <v>0</v>
      </c>
      <c r="E17" s="11"/>
      <c r="F17" s="11"/>
      <c r="G17" s="11"/>
      <c r="H17" s="11">
        <v>205.14</v>
      </c>
      <c r="I17" s="11">
        <f t="shared" si="0"/>
        <v>0</v>
      </c>
      <c r="J17" s="11">
        <f t="shared" si="1"/>
        <v>0</v>
      </c>
      <c r="K17" s="11"/>
      <c r="L17" s="11"/>
      <c r="M17" s="11"/>
    </row>
    <row r="18" spans="1:13" ht="15.75">
      <c r="A18" s="6">
        <v>4</v>
      </c>
      <c r="B18" s="11">
        <v>628.38</v>
      </c>
      <c r="C18" s="11">
        <v>0</v>
      </c>
      <c r="D18" s="11">
        <v>0</v>
      </c>
      <c r="E18" s="11"/>
      <c r="F18" s="11"/>
      <c r="G18" s="11"/>
      <c r="H18" s="11">
        <v>205.14</v>
      </c>
      <c r="I18" s="11">
        <f t="shared" si="0"/>
        <v>0</v>
      </c>
      <c r="J18" s="11">
        <f t="shared" si="1"/>
        <v>0</v>
      </c>
      <c r="K18" s="11"/>
      <c r="L18" s="11"/>
      <c r="M18" s="11"/>
    </row>
    <row r="19" spans="1:13" ht="15">
      <c r="A19" s="12">
        <v>5</v>
      </c>
      <c r="B19" s="11">
        <v>628.38</v>
      </c>
      <c r="C19" s="11">
        <v>0</v>
      </c>
      <c r="D19" s="11">
        <v>0</v>
      </c>
      <c r="E19" s="11"/>
      <c r="F19" s="11"/>
      <c r="G19" s="11"/>
      <c r="H19" s="11">
        <v>205.14</v>
      </c>
      <c r="I19" s="11">
        <f t="shared" si="0"/>
        <v>0</v>
      </c>
      <c r="J19" s="11">
        <f t="shared" si="1"/>
        <v>0</v>
      </c>
      <c r="K19" s="11"/>
      <c r="L19" s="11"/>
      <c r="M19" s="11"/>
    </row>
    <row r="20" spans="1:13" ht="15.75">
      <c r="A20" s="6">
        <v>6</v>
      </c>
      <c r="B20" s="11">
        <v>628.38</v>
      </c>
      <c r="C20" s="11">
        <v>0</v>
      </c>
      <c r="D20" s="11">
        <v>0</v>
      </c>
      <c r="E20" s="11"/>
      <c r="F20" s="11"/>
      <c r="G20" s="11"/>
      <c r="H20" s="11">
        <v>205.14</v>
      </c>
      <c r="I20" s="11">
        <f t="shared" si="0"/>
        <v>0</v>
      </c>
      <c r="J20" s="11">
        <f t="shared" si="1"/>
        <v>0</v>
      </c>
      <c r="K20" s="11"/>
      <c r="L20" s="11"/>
      <c r="M20" s="11"/>
    </row>
    <row r="21" spans="1:13" ht="15">
      <c r="A21" s="12">
        <v>7</v>
      </c>
      <c r="B21" s="11">
        <v>628.38</v>
      </c>
      <c r="C21" s="11">
        <v>0</v>
      </c>
      <c r="D21" s="11">
        <v>0</v>
      </c>
      <c r="E21" s="11"/>
      <c r="F21" s="11"/>
      <c r="G21" s="11"/>
      <c r="H21" s="11">
        <v>205.14</v>
      </c>
      <c r="I21" s="11">
        <f t="shared" si="0"/>
        <v>0</v>
      </c>
      <c r="J21" s="11">
        <f t="shared" si="1"/>
        <v>0</v>
      </c>
      <c r="K21" s="11"/>
      <c r="L21" s="11"/>
      <c r="M21" s="11"/>
    </row>
    <row r="22" spans="1:13" ht="15.75">
      <c r="A22" s="6">
        <v>8</v>
      </c>
      <c r="B22" s="11">
        <v>628.38</v>
      </c>
      <c r="C22" s="11">
        <v>0</v>
      </c>
      <c r="D22" s="11">
        <v>0</v>
      </c>
      <c r="E22" s="11"/>
      <c r="F22" s="11"/>
      <c r="G22" s="11"/>
      <c r="H22" s="11">
        <v>205.14</v>
      </c>
      <c r="I22" s="11">
        <f>H22-H21</f>
        <v>0</v>
      </c>
      <c r="J22" s="11">
        <f>I22*3600</f>
        <v>0</v>
      </c>
      <c r="K22" s="11"/>
      <c r="L22" s="11"/>
      <c r="M22" s="11"/>
    </row>
    <row r="23" spans="1:13" ht="15">
      <c r="A23" s="12">
        <v>9</v>
      </c>
      <c r="B23" s="11">
        <v>628.38</v>
      </c>
      <c r="C23" s="11">
        <v>0</v>
      </c>
      <c r="D23" s="11">
        <v>0</v>
      </c>
      <c r="E23" s="11"/>
      <c r="F23" s="11"/>
      <c r="G23" s="11"/>
      <c r="H23" s="11">
        <v>205.14</v>
      </c>
      <c r="I23" s="11">
        <f aca="true" t="shared" si="2" ref="I23:I36">H23-H22</f>
        <v>0</v>
      </c>
      <c r="J23" s="11">
        <f aca="true" t="shared" si="3" ref="J23:J38">I23*3600</f>
        <v>0</v>
      </c>
      <c r="K23" s="11"/>
      <c r="L23" s="11"/>
      <c r="M23" s="11"/>
    </row>
    <row r="24" spans="1:13" ht="15.75">
      <c r="A24" s="6">
        <v>10</v>
      </c>
      <c r="B24" s="11">
        <v>628.38</v>
      </c>
      <c r="C24" s="11">
        <v>0</v>
      </c>
      <c r="D24" s="11">
        <v>0</v>
      </c>
      <c r="E24" s="11"/>
      <c r="F24" s="11"/>
      <c r="G24" s="11"/>
      <c r="H24" s="11">
        <v>205.14</v>
      </c>
      <c r="I24" s="11">
        <f t="shared" si="2"/>
        <v>0</v>
      </c>
      <c r="J24" s="11">
        <f t="shared" si="3"/>
        <v>0</v>
      </c>
      <c r="K24" s="11"/>
      <c r="L24" s="11"/>
      <c r="M24" s="11"/>
    </row>
    <row r="25" spans="1:13" ht="15">
      <c r="A25" s="12">
        <v>11</v>
      </c>
      <c r="B25" s="11">
        <v>628.38</v>
      </c>
      <c r="C25" s="11">
        <v>0</v>
      </c>
      <c r="D25" s="11">
        <v>0</v>
      </c>
      <c r="E25" s="11"/>
      <c r="F25" s="11"/>
      <c r="G25" s="11"/>
      <c r="H25" s="11">
        <v>205.14</v>
      </c>
      <c r="I25" s="11">
        <f t="shared" si="2"/>
        <v>0</v>
      </c>
      <c r="J25" s="11">
        <f t="shared" si="3"/>
        <v>0</v>
      </c>
      <c r="K25" s="11"/>
      <c r="L25" s="11"/>
      <c r="M25" s="11"/>
    </row>
    <row r="26" spans="1:13" ht="15.75">
      <c r="A26" s="6">
        <v>12</v>
      </c>
      <c r="B26" s="11">
        <v>628.38</v>
      </c>
      <c r="C26" s="11">
        <v>0</v>
      </c>
      <c r="D26" s="11">
        <v>0</v>
      </c>
      <c r="E26" s="11"/>
      <c r="F26" s="11"/>
      <c r="G26" s="11"/>
      <c r="H26" s="11">
        <v>205.14</v>
      </c>
      <c r="I26" s="11">
        <f t="shared" si="2"/>
        <v>0</v>
      </c>
      <c r="J26" s="11">
        <f t="shared" si="3"/>
        <v>0</v>
      </c>
      <c r="K26" s="11"/>
      <c r="L26" s="11"/>
      <c r="M26" s="11"/>
    </row>
    <row r="27" spans="1:13" ht="15">
      <c r="A27" s="12">
        <v>13</v>
      </c>
      <c r="B27" s="11">
        <v>628.38</v>
      </c>
      <c r="C27" s="11">
        <v>0</v>
      </c>
      <c r="D27" s="11">
        <v>0</v>
      </c>
      <c r="E27" s="11"/>
      <c r="F27" s="11"/>
      <c r="G27" s="11"/>
      <c r="H27" s="11">
        <v>205.14</v>
      </c>
      <c r="I27" s="11">
        <f t="shared" si="2"/>
        <v>0</v>
      </c>
      <c r="J27" s="11">
        <f t="shared" si="3"/>
        <v>0</v>
      </c>
      <c r="K27" s="11"/>
      <c r="L27" s="11"/>
      <c r="M27" s="11"/>
    </row>
    <row r="28" spans="1:13" ht="15.75">
      <c r="A28" s="6">
        <v>14</v>
      </c>
      <c r="B28" s="11">
        <v>628.38</v>
      </c>
      <c r="C28" s="11">
        <v>0</v>
      </c>
      <c r="D28" s="11">
        <v>0</v>
      </c>
      <c r="E28" s="11"/>
      <c r="F28" s="11"/>
      <c r="G28" s="11"/>
      <c r="H28" s="11">
        <v>205.14</v>
      </c>
      <c r="I28" s="11">
        <f t="shared" si="2"/>
        <v>0</v>
      </c>
      <c r="J28" s="11">
        <f t="shared" si="3"/>
        <v>0</v>
      </c>
      <c r="K28" s="11"/>
      <c r="L28" s="11"/>
      <c r="M28" s="11"/>
    </row>
    <row r="29" spans="1:13" ht="15">
      <c r="A29" s="12">
        <v>15</v>
      </c>
      <c r="B29" s="11">
        <v>628.38</v>
      </c>
      <c r="C29" s="11">
        <v>0</v>
      </c>
      <c r="D29" s="11">
        <v>0</v>
      </c>
      <c r="E29" s="11"/>
      <c r="F29" s="11"/>
      <c r="G29" s="11"/>
      <c r="H29" s="11">
        <v>205.14</v>
      </c>
      <c r="I29" s="11">
        <f t="shared" si="2"/>
        <v>0</v>
      </c>
      <c r="J29" s="11">
        <f t="shared" si="3"/>
        <v>0</v>
      </c>
      <c r="K29" s="11"/>
      <c r="L29" s="11"/>
      <c r="M29" s="11"/>
    </row>
    <row r="30" spans="1:13" ht="15.75">
      <c r="A30" s="6">
        <v>16</v>
      </c>
      <c r="B30" s="11">
        <v>628.38</v>
      </c>
      <c r="C30" s="11">
        <v>0</v>
      </c>
      <c r="D30" s="11">
        <v>0</v>
      </c>
      <c r="E30" s="11"/>
      <c r="F30" s="11"/>
      <c r="G30" s="11"/>
      <c r="H30" s="11">
        <v>205.14</v>
      </c>
      <c r="I30" s="11">
        <f t="shared" si="2"/>
        <v>0</v>
      </c>
      <c r="J30" s="11">
        <f t="shared" si="3"/>
        <v>0</v>
      </c>
      <c r="K30" s="11"/>
      <c r="L30" s="11"/>
      <c r="M30" s="11"/>
    </row>
    <row r="31" spans="1:13" ht="15">
      <c r="A31" s="12">
        <v>17</v>
      </c>
      <c r="B31" s="11">
        <v>628.38</v>
      </c>
      <c r="C31" s="11">
        <v>0</v>
      </c>
      <c r="D31" s="11">
        <v>0</v>
      </c>
      <c r="E31" s="11"/>
      <c r="F31" s="11"/>
      <c r="G31" s="11"/>
      <c r="H31" s="11">
        <v>205.14</v>
      </c>
      <c r="I31" s="11">
        <f t="shared" si="2"/>
        <v>0</v>
      </c>
      <c r="J31" s="11">
        <f t="shared" si="3"/>
        <v>0</v>
      </c>
      <c r="K31" s="11"/>
      <c r="L31" s="11"/>
      <c r="M31" s="11"/>
    </row>
    <row r="32" spans="1:13" ht="15.75">
      <c r="A32" s="6">
        <v>18</v>
      </c>
      <c r="B32" s="11">
        <v>628.38</v>
      </c>
      <c r="C32" s="11">
        <v>0</v>
      </c>
      <c r="D32" s="11">
        <v>0</v>
      </c>
      <c r="E32" s="11"/>
      <c r="F32" s="11"/>
      <c r="G32" s="11"/>
      <c r="H32" s="11">
        <v>205.14</v>
      </c>
      <c r="I32" s="11">
        <f t="shared" si="2"/>
        <v>0</v>
      </c>
      <c r="J32" s="11">
        <f t="shared" si="3"/>
        <v>0</v>
      </c>
      <c r="K32" s="11"/>
      <c r="L32" s="11"/>
      <c r="M32" s="11"/>
    </row>
    <row r="33" spans="1:13" ht="15">
      <c r="A33" s="12">
        <v>19</v>
      </c>
      <c r="B33" s="11">
        <v>628.38</v>
      </c>
      <c r="C33" s="11">
        <v>0</v>
      </c>
      <c r="D33" s="11">
        <v>0</v>
      </c>
      <c r="E33" s="11"/>
      <c r="F33" s="11"/>
      <c r="G33" s="11"/>
      <c r="H33" s="11">
        <v>205.14</v>
      </c>
      <c r="I33" s="11">
        <f t="shared" si="2"/>
        <v>0</v>
      </c>
      <c r="J33" s="11">
        <f t="shared" si="3"/>
        <v>0</v>
      </c>
      <c r="K33" s="11"/>
      <c r="L33" s="11"/>
      <c r="M33" s="11"/>
    </row>
    <row r="34" spans="1:13" ht="15.75">
      <c r="A34" s="6">
        <v>20</v>
      </c>
      <c r="B34" s="11">
        <v>628.38</v>
      </c>
      <c r="C34" s="11">
        <v>0</v>
      </c>
      <c r="D34" s="11">
        <v>0</v>
      </c>
      <c r="E34" s="11"/>
      <c r="F34" s="11"/>
      <c r="G34" s="11"/>
      <c r="H34" s="11">
        <v>205.14</v>
      </c>
      <c r="I34" s="11">
        <f t="shared" si="2"/>
        <v>0</v>
      </c>
      <c r="J34" s="11">
        <f t="shared" si="3"/>
        <v>0</v>
      </c>
      <c r="K34" s="11"/>
      <c r="L34" s="11"/>
      <c r="M34" s="11"/>
    </row>
    <row r="35" spans="1:13" ht="15">
      <c r="A35" s="12">
        <v>21</v>
      </c>
      <c r="B35" s="11">
        <v>628.38</v>
      </c>
      <c r="C35" s="11">
        <v>0</v>
      </c>
      <c r="D35" s="11">
        <v>0</v>
      </c>
      <c r="E35" s="11"/>
      <c r="F35" s="11"/>
      <c r="G35" s="11"/>
      <c r="H35" s="11">
        <v>205.14</v>
      </c>
      <c r="I35" s="11">
        <f t="shared" si="2"/>
        <v>0</v>
      </c>
      <c r="J35" s="11">
        <f t="shared" si="3"/>
        <v>0</v>
      </c>
      <c r="K35" s="11"/>
      <c r="L35" s="11"/>
      <c r="M35" s="11"/>
    </row>
    <row r="36" spans="1:13" ht="15.75">
      <c r="A36" s="20">
        <v>22</v>
      </c>
      <c r="B36" s="11">
        <v>628.38</v>
      </c>
      <c r="C36" s="11">
        <v>0</v>
      </c>
      <c r="D36" s="11">
        <v>0</v>
      </c>
      <c r="E36" s="11"/>
      <c r="F36" s="11"/>
      <c r="G36" s="11"/>
      <c r="H36" s="11">
        <v>205.14</v>
      </c>
      <c r="I36" s="11">
        <f t="shared" si="2"/>
        <v>0</v>
      </c>
      <c r="J36" s="11">
        <f t="shared" si="3"/>
        <v>0</v>
      </c>
      <c r="K36" s="11"/>
      <c r="L36" s="11"/>
      <c r="M36" s="11"/>
    </row>
    <row r="37" spans="1:13" ht="15">
      <c r="A37" s="12">
        <v>23</v>
      </c>
      <c r="B37" s="11">
        <v>628.38</v>
      </c>
      <c r="C37" s="11">
        <v>0</v>
      </c>
      <c r="D37" s="11">
        <v>0</v>
      </c>
      <c r="E37" s="11"/>
      <c r="F37" s="11"/>
      <c r="G37" s="11"/>
      <c r="H37" s="11">
        <v>205.14</v>
      </c>
      <c r="I37" s="11">
        <f>H37-H36</f>
        <v>0</v>
      </c>
      <c r="J37" s="11">
        <f>I37*3600</f>
        <v>0</v>
      </c>
      <c r="K37" s="11"/>
      <c r="L37" s="11"/>
      <c r="M37" s="11"/>
    </row>
    <row r="38" spans="1:13" ht="16.5" thickBot="1">
      <c r="A38" s="20">
        <v>24</v>
      </c>
      <c r="B38" s="11">
        <v>628.38</v>
      </c>
      <c r="C38" s="11">
        <v>0</v>
      </c>
      <c r="D38" s="11">
        <v>0</v>
      </c>
      <c r="E38" s="16"/>
      <c r="F38" s="16"/>
      <c r="G38" s="16"/>
      <c r="H38" s="11">
        <v>205.14</v>
      </c>
      <c r="I38" s="16">
        <f>H38-H36</f>
        <v>0</v>
      </c>
      <c r="J38" s="16">
        <f t="shared" si="3"/>
        <v>0</v>
      </c>
      <c r="K38" s="16"/>
      <c r="L38" s="16"/>
      <c r="M38" s="16"/>
    </row>
    <row r="39" spans="1:13" ht="15.75" thickBot="1">
      <c r="A39" s="17" t="s">
        <v>11</v>
      </c>
      <c r="B39" s="18"/>
      <c r="C39" s="18"/>
      <c r="D39" s="18">
        <v>0</v>
      </c>
      <c r="E39" s="18"/>
      <c r="F39" s="18"/>
      <c r="G39" s="18"/>
      <c r="H39" s="18"/>
      <c r="I39" s="18"/>
      <c r="J39" s="18">
        <v>0</v>
      </c>
      <c r="K39" s="18"/>
      <c r="L39" s="18"/>
      <c r="M39" s="19"/>
    </row>
    <row r="41" spans="2:9" ht="37.5" customHeight="1">
      <c r="B41" s="5" t="s">
        <v>16</v>
      </c>
      <c r="I41" t="s">
        <v>15</v>
      </c>
    </row>
  </sheetData>
  <sheetProtection/>
  <mergeCells count="11">
    <mergeCell ref="H11:J11"/>
    <mergeCell ref="K11:M11"/>
    <mergeCell ref="A9:A12"/>
    <mergeCell ref="B9:G9"/>
    <mergeCell ref="H9:M9"/>
    <mergeCell ref="B10:D10"/>
    <mergeCell ref="E10:G10"/>
    <mergeCell ref="H10:J10"/>
    <mergeCell ref="K10:M10"/>
    <mergeCell ref="B11:D11"/>
    <mergeCell ref="E11:G11"/>
  </mergeCells>
  <printOptions/>
  <pageMargins left="0.7086614173228347" right="0.53" top="0.38" bottom="0.31" header="0.26" footer="0.23"/>
  <pageSetup fitToHeight="1" fitToWidth="1" horizontalDpi="600" verticalDpi="600" orientation="landscape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7"/>
  <sheetViews>
    <sheetView zoomScale="90" zoomScaleNormal="90" zoomScalePageLayoutView="0" workbookViewId="0" topLeftCell="A13">
      <selection activeCell="A1" sqref="A1:M41"/>
    </sheetView>
  </sheetViews>
  <sheetFormatPr defaultColWidth="9.140625" defaultRowHeight="15"/>
  <cols>
    <col min="1" max="1" width="6.421875" style="0" customWidth="1"/>
    <col min="2" max="2" width="11.8515625" style="0" customWidth="1"/>
    <col min="4" max="4" width="15.28125" style="0" customWidth="1"/>
    <col min="5" max="5" width="10.8515625" style="0" customWidth="1"/>
    <col min="7" max="7" width="15.421875" style="0" customWidth="1"/>
    <col min="8" max="8" width="11.28125" style="0" customWidth="1"/>
    <col min="10" max="10" width="14.57421875" style="0" customWidth="1"/>
    <col min="11" max="11" width="11.00390625" style="0" customWidth="1"/>
    <col min="13" max="13" width="14.28125" style="0" customWidth="1"/>
  </cols>
  <sheetData>
    <row r="1" spans="1:10" ht="15.75">
      <c r="A1" s="1" t="s">
        <v>0</v>
      </c>
      <c r="J1" s="13" t="s">
        <v>29</v>
      </c>
    </row>
    <row r="2" spans="1:10" ht="11.25" customHeight="1">
      <c r="A2" s="2" t="s">
        <v>1</v>
      </c>
      <c r="J2" s="2" t="s">
        <v>14</v>
      </c>
    </row>
    <row r="3" ht="15.75">
      <c r="A3" s="1" t="s">
        <v>2</v>
      </c>
    </row>
    <row r="4" ht="15.75">
      <c r="G4" s="3" t="s">
        <v>51</v>
      </c>
    </row>
    <row r="5" ht="7.5" customHeight="1"/>
    <row r="6" ht="15.75">
      <c r="G6" s="4" t="s">
        <v>4</v>
      </c>
    </row>
    <row r="7" ht="15.75">
      <c r="G7" s="4" t="s">
        <v>84</v>
      </c>
    </row>
    <row r="8" ht="10.5" customHeight="1">
      <c r="I8" s="4"/>
    </row>
    <row r="9" spans="1:13" ht="15.75">
      <c r="A9" s="101" t="s">
        <v>7</v>
      </c>
      <c r="B9" s="99" t="s">
        <v>5</v>
      </c>
      <c r="C9" s="99"/>
      <c r="D9" s="99"/>
      <c r="E9" s="99"/>
      <c r="F9" s="99"/>
      <c r="G9" s="99"/>
      <c r="H9" s="99" t="s">
        <v>10</v>
      </c>
      <c r="I9" s="99"/>
      <c r="J9" s="99"/>
      <c r="K9" s="99"/>
      <c r="L9" s="99"/>
      <c r="M9" s="99"/>
    </row>
    <row r="10" spans="1:13" ht="15.75">
      <c r="A10" s="101"/>
      <c r="B10" s="100" t="s">
        <v>25</v>
      </c>
      <c r="C10" s="100"/>
      <c r="D10" s="100"/>
      <c r="E10" s="100" t="s">
        <v>26</v>
      </c>
      <c r="F10" s="100"/>
      <c r="G10" s="100"/>
      <c r="H10" s="100" t="s">
        <v>25</v>
      </c>
      <c r="I10" s="100"/>
      <c r="J10" s="100"/>
      <c r="K10" s="100" t="s">
        <v>26</v>
      </c>
      <c r="L10" s="100"/>
      <c r="M10" s="100"/>
    </row>
    <row r="11" spans="1:13" ht="15.75" customHeight="1">
      <c r="A11" s="101"/>
      <c r="B11" s="102" t="s">
        <v>27</v>
      </c>
      <c r="C11" s="102"/>
      <c r="D11" s="102"/>
      <c r="E11" s="102" t="s">
        <v>28</v>
      </c>
      <c r="F11" s="102"/>
      <c r="G11" s="102"/>
      <c r="H11" s="102" t="s">
        <v>27</v>
      </c>
      <c r="I11" s="102"/>
      <c r="J11" s="102"/>
      <c r="K11" s="102" t="s">
        <v>28</v>
      </c>
      <c r="L11" s="102"/>
      <c r="M11" s="102"/>
    </row>
    <row r="12" spans="1:13" ht="47.25">
      <c r="A12" s="101"/>
      <c r="B12" s="6" t="s">
        <v>9</v>
      </c>
      <c r="C12" s="7" t="s">
        <v>8</v>
      </c>
      <c r="D12" s="6" t="s">
        <v>12</v>
      </c>
      <c r="E12" s="6" t="s">
        <v>9</v>
      </c>
      <c r="F12" s="7" t="s">
        <v>8</v>
      </c>
      <c r="G12" s="6" t="s">
        <v>12</v>
      </c>
      <c r="H12" s="6" t="s">
        <v>9</v>
      </c>
      <c r="I12" s="7" t="s">
        <v>8</v>
      </c>
      <c r="J12" s="6" t="s">
        <v>12</v>
      </c>
      <c r="K12" s="6" t="s">
        <v>9</v>
      </c>
      <c r="L12" s="7" t="s">
        <v>8</v>
      </c>
      <c r="M12" s="6" t="s">
        <v>12</v>
      </c>
    </row>
    <row r="13" spans="1:13" ht="15.75">
      <c r="A13" s="6">
        <v>1</v>
      </c>
      <c r="B13" s="8">
        <v>2</v>
      </c>
      <c r="C13" s="6">
        <v>3</v>
      </c>
      <c r="D13" s="8">
        <v>4</v>
      </c>
      <c r="E13" s="6">
        <v>5</v>
      </c>
      <c r="F13" s="8">
        <v>6</v>
      </c>
      <c r="G13" s="6">
        <v>7</v>
      </c>
      <c r="H13" s="8">
        <v>8</v>
      </c>
      <c r="I13" s="6">
        <v>9</v>
      </c>
      <c r="J13" s="8">
        <v>10</v>
      </c>
      <c r="K13" s="6">
        <v>11</v>
      </c>
      <c r="L13" s="8">
        <v>12</v>
      </c>
      <c r="M13" s="6">
        <v>13</v>
      </c>
    </row>
    <row r="14" spans="1:13" ht="15.75">
      <c r="A14" s="6">
        <v>0</v>
      </c>
      <c r="B14" s="23">
        <f aca="true" t="shared" si="0" ref="B14:B19">B15-C15</f>
        <v>15860.960000000001</v>
      </c>
      <c r="C14" s="24"/>
      <c r="D14" s="10"/>
      <c r="E14" s="23">
        <f aca="true" t="shared" si="1" ref="E14:E19">E15-F15</f>
        <v>13810.940000000002</v>
      </c>
      <c r="F14" s="23"/>
      <c r="G14" s="11"/>
      <c r="H14" s="23">
        <f aca="true" t="shared" si="2" ref="H14:H19">H15-I15</f>
        <v>6131.48</v>
      </c>
      <c r="I14" s="11"/>
      <c r="J14" s="11"/>
      <c r="K14" s="23">
        <f aca="true" t="shared" si="3" ref="K14:K19">K15-L15</f>
        <v>4898.669999999999</v>
      </c>
      <c r="L14" s="11"/>
      <c r="M14" s="11"/>
    </row>
    <row r="15" spans="1:13" ht="15">
      <c r="A15" s="12">
        <v>1</v>
      </c>
      <c r="B15" s="23">
        <f t="shared" si="0"/>
        <v>15861.04</v>
      </c>
      <c r="C15" s="25">
        <v>0.08</v>
      </c>
      <c r="D15" s="11">
        <f aca="true" t="shared" si="4" ref="D15:D21">C15*1200</f>
        <v>96</v>
      </c>
      <c r="E15" s="23">
        <f t="shared" si="1"/>
        <v>13811.080000000002</v>
      </c>
      <c r="F15" s="25">
        <v>0.14</v>
      </c>
      <c r="G15" s="11">
        <f aca="true" t="shared" si="5" ref="G15:G21">F15*600</f>
        <v>84.00000000000001</v>
      </c>
      <c r="H15" s="23">
        <f t="shared" si="2"/>
        <v>6131.5</v>
      </c>
      <c r="I15" s="25">
        <v>0.02</v>
      </c>
      <c r="J15" s="11">
        <f aca="true" t="shared" si="6" ref="J15:J21">I15*1200</f>
        <v>24</v>
      </c>
      <c r="K15" s="23">
        <f t="shared" si="3"/>
        <v>4898.73</v>
      </c>
      <c r="L15" s="25">
        <v>0.06</v>
      </c>
      <c r="M15" s="11">
        <f>L15*600</f>
        <v>36</v>
      </c>
    </row>
    <row r="16" spans="1:15" ht="15.75">
      <c r="A16" s="6">
        <v>2</v>
      </c>
      <c r="B16" s="23">
        <f t="shared" si="0"/>
        <v>15861.11</v>
      </c>
      <c r="C16" s="25">
        <v>0.07</v>
      </c>
      <c r="D16" s="11">
        <f t="shared" si="4"/>
        <v>84.00000000000001</v>
      </c>
      <c r="E16" s="23">
        <f t="shared" si="1"/>
        <v>13811.220000000001</v>
      </c>
      <c r="F16" s="25">
        <v>0.14</v>
      </c>
      <c r="G16" s="11">
        <f t="shared" si="5"/>
        <v>84.00000000000001</v>
      </c>
      <c r="H16" s="23">
        <f t="shared" si="2"/>
        <v>6131.52</v>
      </c>
      <c r="I16" s="25">
        <v>0.02</v>
      </c>
      <c r="J16" s="11">
        <f t="shared" si="6"/>
        <v>24</v>
      </c>
      <c r="K16" s="23">
        <f t="shared" si="3"/>
        <v>4898.79</v>
      </c>
      <c r="L16" s="25">
        <v>0.06</v>
      </c>
      <c r="M16" s="11">
        <f aca="true" t="shared" si="7" ref="M16:M38">L16*600</f>
        <v>36</v>
      </c>
      <c r="O16" s="26"/>
    </row>
    <row r="17" spans="1:15" ht="15">
      <c r="A17" s="12">
        <v>3</v>
      </c>
      <c r="B17" s="23">
        <f t="shared" si="0"/>
        <v>15861.18</v>
      </c>
      <c r="C17" s="25">
        <v>0.07</v>
      </c>
      <c r="D17" s="11">
        <f t="shared" si="4"/>
        <v>84.00000000000001</v>
      </c>
      <c r="E17" s="23">
        <f t="shared" si="1"/>
        <v>13811.36</v>
      </c>
      <c r="F17" s="25">
        <v>0.14</v>
      </c>
      <c r="G17" s="11">
        <f t="shared" si="5"/>
        <v>84.00000000000001</v>
      </c>
      <c r="H17" s="23">
        <f t="shared" si="2"/>
        <v>6131.540000000001</v>
      </c>
      <c r="I17" s="25">
        <v>0.02</v>
      </c>
      <c r="J17" s="11">
        <f t="shared" si="6"/>
        <v>24</v>
      </c>
      <c r="K17" s="23">
        <f t="shared" si="3"/>
        <v>4898.85</v>
      </c>
      <c r="L17" s="25">
        <v>0.06</v>
      </c>
      <c r="M17" s="11">
        <f t="shared" si="7"/>
        <v>36</v>
      </c>
      <c r="O17" s="26"/>
    </row>
    <row r="18" spans="1:15" ht="15.75">
      <c r="A18" s="6">
        <v>4</v>
      </c>
      <c r="B18" s="23">
        <f t="shared" si="0"/>
        <v>15861.25</v>
      </c>
      <c r="C18" s="25">
        <v>0.07</v>
      </c>
      <c r="D18" s="11">
        <f t="shared" si="4"/>
        <v>84.00000000000001</v>
      </c>
      <c r="E18" s="23">
        <f t="shared" si="1"/>
        <v>13811.52</v>
      </c>
      <c r="F18" s="25">
        <v>0.16</v>
      </c>
      <c r="G18" s="11">
        <f t="shared" si="5"/>
        <v>96</v>
      </c>
      <c r="H18" s="23">
        <f t="shared" si="2"/>
        <v>6131.570000000001</v>
      </c>
      <c r="I18" s="25">
        <v>0.03</v>
      </c>
      <c r="J18" s="11">
        <f t="shared" si="6"/>
        <v>36</v>
      </c>
      <c r="K18" s="23">
        <f t="shared" si="3"/>
        <v>4898.92</v>
      </c>
      <c r="L18" s="25">
        <v>0.07</v>
      </c>
      <c r="M18" s="11">
        <f t="shared" si="7"/>
        <v>42.00000000000001</v>
      </c>
      <c r="O18" s="26"/>
    </row>
    <row r="19" spans="1:15" ht="15">
      <c r="A19" s="12">
        <v>5</v>
      </c>
      <c r="B19" s="23">
        <f t="shared" si="0"/>
        <v>15861.33</v>
      </c>
      <c r="C19" s="25">
        <v>0.08</v>
      </c>
      <c r="D19" s="11">
        <f t="shared" si="4"/>
        <v>96</v>
      </c>
      <c r="E19" s="23">
        <f t="shared" si="1"/>
        <v>13811.710000000001</v>
      </c>
      <c r="F19" s="25">
        <v>0.19</v>
      </c>
      <c r="G19" s="11">
        <f t="shared" si="5"/>
        <v>114</v>
      </c>
      <c r="H19" s="23">
        <f t="shared" si="2"/>
        <v>6131.6</v>
      </c>
      <c r="I19" s="25">
        <v>0.03</v>
      </c>
      <c r="J19" s="11">
        <f t="shared" si="6"/>
        <v>36</v>
      </c>
      <c r="K19" s="23">
        <f t="shared" si="3"/>
        <v>4898.9800000000005</v>
      </c>
      <c r="L19" s="25">
        <v>0.06</v>
      </c>
      <c r="M19" s="11">
        <f t="shared" si="7"/>
        <v>36</v>
      </c>
      <c r="O19" s="26"/>
    </row>
    <row r="20" spans="1:15" ht="15.75">
      <c r="A20" s="6">
        <v>6</v>
      </c>
      <c r="B20" s="23">
        <f>B21-C21</f>
        <v>15861.42</v>
      </c>
      <c r="C20" s="25">
        <v>0.09</v>
      </c>
      <c r="D20" s="11">
        <f t="shared" si="4"/>
        <v>108</v>
      </c>
      <c r="E20" s="23">
        <f>E21-F21</f>
        <v>13811.92</v>
      </c>
      <c r="F20" s="25">
        <v>0.21</v>
      </c>
      <c r="G20" s="11">
        <f t="shared" si="5"/>
        <v>126</v>
      </c>
      <c r="H20" s="23">
        <f>H21-I21</f>
        <v>6131.63</v>
      </c>
      <c r="I20" s="25">
        <v>0.03</v>
      </c>
      <c r="J20" s="11">
        <f t="shared" si="6"/>
        <v>36</v>
      </c>
      <c r="K20" s="23">
        <f>K21-L21</f>
        <v>4899.05</v>
      </c>
      <c r="L20" s="25">
        <v>0.07</v>
      </c>
      <c r="M20" s="11">
        <f t="shared" si="7"/>
        <v>42.00000000000001</v>
      </c>
      <c r="O20" s="26"/>
    </row>
    <row r="21" spans="1:15" ht="15">
      <c r="A21" s="12">
        <v>7</v>
      </c>
      <c r="B21" s="23">
        <v>15861.52</v>
      </c>
      <c r="C21" s="25">
        <v>0.1</v>
      </c>
      <c r="D21" s="11">
        <f t="shared" si="4"/>
        <v>120</v>
      </c>
      <c r="E21" s="23">
        <v>13812.16</v>
      </c>
      <c r="F21" s="25">
        <v>0.24</v>
      </c>
      <c r="G21" s="11">
        <f t="shared" si="5"/>
        <v>144</v>
      </c>
      <c r="H21" s="23">
        <v>6131.66</v>
      </c>
      <c r="I21" s="25">
        <v>0.03</v>
      </c>
      <c r="J21" s="11">
        <f t="shared" si="6"/>
        <v>36</v>
      </c>
      <c r="K21" s="23">
        <v>4899.12</v>
      </c>
      <c r="L21" s="25">
        <v>0.07</v>
      </c>
      <c r="M21" s="11">
        <f t="shared" si="7"/>
        <v>42.00000000000001</v>
      </c>
      <c r="O21" s="26"/>
    </row>
    <row r="22" spans="1:15" ht="15.75">
      <c r="A22" s="6">
        <v>8</v>
      </c>
      <c r="B22" s="23">
        <v>15861.62</v>
      </c>
      <c r="C22" s="25">
        <v>0.1000000000003638</v>
      </c>
      <c r="D22" s="11">
        <f>C22*1200</f>
        <v>120.00000000043656</v>
      </c>
      <c r="E22" s="23">
        <v>13812.41</v>
      </c>
      <c r="F22" s="25">
        <v>0.25</v>
      </c>
      <c r="G22" s="11">
        <f>F22*600</f>
        <v>150</v>
      </c>
      <c r="H22" s="23">
        <v>6131.69</v>
      </c>
      <c r="I22" s="25">
        <v>0.02999999999974534</v>
      </c>
      <c r="J22" s="11">
        <f>I22*1200</f>
        <v>35.99999999969441</v>
      </c>
      <c r="K22" s="23">
        <v>4899.19</v>
      </c>
      <c r="L22" s="25">
        <v>0.06999999999970896</v>
      </c>
      <c r="M22" s="11">
        <f t="shared" si="7"/>
        <v>41.99999999982538</v>
      </c>
      <c r="O22" s="26"/>
    </row>
    <row r="23" spans="1:15" ht="15">
      <c r="A23" s="12">
        <v>9</v>
      </c>
      <c r="B23" s="23">
        <v>15861.73</v>
      </c>
      <c r="C23" s="25">
        <v>0.10999999999876309</v>
      </c>
      <c r="D23" s="11">
        <f aca="true" t="shared" si="8" ref="D23:D38">C23*1200</f>
        <v>131.9999999985157</v>
      </c>
      <c r="E23" s="23">
        <v>13812.66</v>
      </c>
      <c r="F23" s="25">
        <v>0.25</v>
      </c>
      <c r="G23" s="11">
        <f aca="true" t="shared" si="9" ref="G23:G38">F23*600</f>
        <v>150</v>
      </c>
      <c r="H23" s="23">
        <v>6131.72</v>
      </c>
      <c r="I23" s="25">
        <v>0.030000000000654836</v>
      </c>
      <c r="J23" s="11">
        <f aca="true" t="shared" si="10" ref="J23:J38">I23*1200</f>
        <v>36.0000000007858</v>
      </c>
      <c r="K23" s="23">
        <v>4899.26</v>
      </c>
      <c r="L23" s="25">
        <v>0.07000000000061846</v>
      </c>
      <c r="M23" s="11">
        <f t="shared" si="7"/>
        <v>42.000000000371074</v>
      </c>
      <c r="O23" s="26"/>
    </row>
    <row r="24" spans="1:15" ht="15.75">
      <c r="A24" s="6">
        <v>10</v>
      </c>
      <c r="B24" s="23">
        <v>15861.82</v>
      </c>
      <c r="C24" s="25">
        <v>0.09000000000014552</v>
      </c>
      <c r="D24" s="11">
        <f t="shared" si="8"/>
        <v>108.00000000017462</v>
      </c>
      <c r="E24" s="23">
        <v>13812.88</v>
      </c>
      <c r="F24" s="25">
        <v>0.21999999999934516</v>
      </c>
      <c r="G24" s="11">
        <f t="shared" si="9"/>
        <v>131.9999999996071</v>
      </c>
      <c r="H24" s="23">
        <v>6131.75</v>
      </c>
      <c r="I24" s="25">
        <v>0.02999999999974534</v>
      </c>
      <c r="J24" s="11">
        <f t="shared" si="10"/>
        <v>35.99999999969441</v>
      </c>
      <c r="K24" s="23">
        <v>4899.33</v>
      </c>
      <c r="L24" s="25">
        <v>0.06999999999970896</v>
      </c>
      <c r="M24" s="11">
        <f t="shared" si="7"/>
        <v>41.99999999982538</v>
      </c>
      <c r="O24" s="26"/>
    </row>
    <row r="25" spans="1:15" ht="15">
      <c r="A25" s="12">
        <v>11</v>
      </c>
      <c r="B25" s="23">
        <v>15861.96</v>
      </c>
      <c r="C25" s="25">
        <v>0.13999999999941792</v>
      </c>
      <c r="D25" s="11">
        <f t="shared" si="8"/>
        <v>167.9999999993015</v>
      </c>
      <c r="E25" s="23">
        <v>13813.2</v>
      </c>
      <c r="F25" s="25">
        <v>0.32000000000152795</v>
      </c>
      <c r="G25" s="11">
        <f t="shared" si="9"/>
        <v>192.00000000091677</v>
      </c>
      <c r="H25" s="23">
        <v>6131.8</v>
      </c>
      <c r="I25" s="25">
        <v>0.0500000000001819</v>
      </c>
      <c r="J25" s="11">
        <f t="shared" si="10"/>
        <v>60.00000000021828</v>
      </c>
      <c r="K25" s="23">
        <v>4899.43</v>
      </c>
      <c r="L25" s="25">
        <v>0.1000000000003638</v>
      </c>
      <c r="M25" s="11">
        <f t="shared" si="7"/>
        <v>60.00000000021828</v>
      </c>
      <c r="O25" s="26"/>
    </row>
    <row r="26" spans="1:15" ht="15.75">
      <c r="A26" s="6">
        <v>12</v>
      </c>
      <c r="B26" s="23">
        <v>15862.09</v>
      </c>
      <c r="C26" s="25">
        <v>0.13000000000101863</v>
      </c>
      <c r="D26" s="11">
        <f t="shared" si="8"/>
        <v>156.00000000122236</v>
      </c>
      <c r="E26" s="23">
        <v>13813.5</v>
      </c>
      <c r="F26" s="25">
        <v>0.2999999999992724</v>
      </c>
      <c r="G26" s="11">
        <f t="shared" si="9"/>
        <v>179.99999999956344</v>
      </c>
      <c r="H26" s="23">
        <v>6131.84</v>
      </c>
      <c r="I26" s="25">
        <v>0.03999999999996362</v>
      </c>
      <c r="J26" s="11">
        <f t="shared" si="10"/>
        <v>47.999999999956344</v>
      </c>
      <c r="K26" s="23">
        <v>4899.53</v>
      </c>
      <c r="L26" s="25">
        <v>0.0999999999994543</v>
      </c>
      <c r="M26" s="11">
        <f t="shared" si="7"/>
        <v>59.99999999967258</v>
      </c>
      <c r="O26" s="26"/>
    </row>
    <row r="27" spans="1:15" ht="15">
      <c r="A27" s="12">
        <v>13</v>
      </c>
      <c r="B27" s="23">
        <v>15862.19</v>
      </c>
      <c r="C27" s="25">
        <v>0.1000000000003638</v>
      </c>
      <c r="D27" s="11">
        <f t="shared" si="8"/>
        <v>120.00000000043656</v>
      </c>
      <c r="E27" s="23">
        <v>13813.74</v>
      </c>
      <c r="F27" s="25">
        <v>0.23999999999978172</v>
      </c>
      <c r="G27" s="11">
        <f t="shared" si="9"/>
        <v>143.99999999986903</v>
      </c>
      <c r="H27" s="23">
        <v>6131.87</v>
      </c>
      <c r="I27" s="25">
        <v>0.02999999999974534</v>
      </c>
      <c r="J27" s="11">
        <f t="shared" si="10"/>
        <v>35.99999999969441</v>
      </c>
      <c r="K27" s="23">
        <v>4899.61</v>
      </c>
      <c r="L27" s="25">
        <v>0.07999999999992724</v>
      </c>
      <c r="M27" s="11">
        <f t="shared" si="7"/>
        <v>47.999999999956344</v>
      </c>
      <c r="O27" s="26"/>
    </row>
    <row r="28" spans="1:15" ht="15.75">
      <c r="A28" s="6">
        <v>14</v>
      </c>
      <c r="B28" s="23">
        <v>15862.32</v>
      </c>
      <c r="C28" s="25">
        <v>0.12999999999919964</v>
      </c>
      <c r="D28" s="11">
        <f t="shared" si="8"/>
        <v>155.99999999903957</v>
      </c>
      <c r="E28" s="23">
        <v>13814.02</v>
      </c>
      <c r="F28" s="25">
        <v>0.28000000000065484</v>
      </c>
      <c r="G28" s="11">
        <f t="shared" si="9"/>
        <v>168.0000000003929</v>
      </c>
      <c r="H28" s="23">
        <v>6131.91</v>
      </c>
      <c r="I28" s="25">
        <v>0.03999999999996362</v>
      </c>
      <c r="J28" s="11">
        <f t="shared" si="10"/>
        <v>47.999999999956344</v>
      </c>
      <c r="K28" s="23">
        <v>4899.7</v>
      </c>
      <c r="L28" s="25">
        <v>0.09000000000014552</v>
      </c>
      <c r="M28" s="11">
        <f t="shared" si="7"/>
        <v>54.00000000008731</v>
      </c>
      <c r="O28" s="26"/>
    </row>
    <row r="29" spans="1:15" ht="15">
      <c r="A29" s="12">
        <v>15</v>
      </c>
      <c r="B29" s="23">
        <v>15862.42</v>
      </c>
      <c r="C29" s="25">
        <v>0.1000000000003638</v>
      </c>
      <c r="D29" s="11">
        <f t="shared" si="8"/>
        <v>120.00000000043656</v>
      </c>
      <c r="E29" s="23">
        <v>13814.25</v>
      </c>
      <c r="F29" s="25">
        <v>0.22999999999956344</v>
      </c>
      <c r="G29" s="11">
        <f t="shared" si="9"/>
        <v>137.99999999973807</v>
      </c>
      <c r="H29" s="23">
        <v>6131.95</v>
      </c>
      <c r="I29" s="25">
        <v>0.03999999999996362</v>
      </c>
      <c r="J29" s="11">
        <f t="shared" si="10"/>
        <v>47.999999999956344</v>
      </c>
      <c r="K29" s="23">
        <v>4899.78</v>
      </c>
      <c r="L29" s="25">
        <v>0.07999999999992724</v>
      </c>
      <c r="M29" s="11">
        <f t="shared" si="7"/>
        <v>47.999999999956344</v>
      </c>
      <c r="O29" s="26"/>
    </row>
    <row r="30" spans="1:15" ht="15.75">
      <c r="A30" s="6">
        <v>16</v>
      </c>
      <c r="B30" s="23">
        <v>15862.55</v>
      </c>
      <c r="C30" s="25">
        <v>0.12999999999919964</v>
      </c>
      <c r="D30" s="11">
        <f t="shared" si="8"/>
        <v>155.99999999903957</v>
      </c>
      <c r="E30" s="23">
        <v>13814.51</v>
      </c>
      <c r="F30" s="25">
        <v>0.2600000000002183</v>
      </c>
      <c r="G30" s="11">
        <f t="shared" si="9"/>
        <v>156.00000000013097</v>
      </c>
      <c r="H30" s="23">
        <v>6131.98</v>
      </c>
      <c r="I30" s="25">
        <v>0.02999999999974534</v>
      </c>
      <c r="J30" s="11">
        <f t="shared" si="10"/>
        <v>35.99999999969441</v>
      </c>
      <c r="K30" s="23">
        <v>4899.87</v>
      </c>
      <c r="L30" s="25">
        <v>0.09000000000014552</v>
      </c>
      <c r="M30" s="11">
        <f t="shared" si="7"/>
        <v>54.00000000008731</v>
      </c>
      <c r="O30" s="26"/>
    </row>
    <row r="31" spans="1:15" ht="15">
      <c r="A31" s="12">
        <v>17</v>
      </c>
      <c r="B31" s="23">
        <v>15862.67</v>
      </c>
      <c r="C31" s="25">
        <v>0.12000000000080036</v>
      </c>
      <c r="D31" s="11">
        <f t="shared" si="8"/>
        <v>144.00000000096043</v>
      </c>
      <c r="E31" s="23">
        <v>13814.74</v>
      </c>
      <c r="F31" s="25">
        <v>0.22999999999956344</v>
      </c>
      <c r="G31" s="11">
        <f t="shared" si="9"/>
        <v>137.99999999973807</v>
      </c>
      <c r="H31" s="23">
        <v>6132.02</v>
      </c>
      <c r="I31" s="25">
        <v>0.040000000000873115</v>
      </c>
      <c r="J31" s="11">
        <f t="shared" si="10"/>
        <v>48.00000000104774</v>
      </c>
      <c r="K31" s="23">
        <v>4899.95</v>
      </c>
      <c r="L31" s="25">
        <v>0.07999999999992724</v>
      </c>
      <c r="M31" s="11">
        <f t="shared" si="7"/>
        <v>47.999999999956344</v>
      </c>
      <c r="O31" s="26"/>
    </row>
    <row r="32" spans="1:15" ht="15.75">
      <c r="A32" s="6">
        <v>18</v>
      </c>
      <c r="B32" s="23">
        <v>15862.8</v>
      </c>
      <c r="C32" s="25">
        <v>0.12999999999919964</v>
      </c>
      <c r="D32" s="11">
        <f t="shared" si="8"/>
        <v>155.99999999903957</v>
      </c>
      <c r="E32" s="23">
        <v>13815</v>
      </c>
      <c r="F32" s="25">
        <v>0.2600000000002183</v>
      </c>
      <c r="G32" s="11">
        <f t="shared" si="9"/>
        <v>156.00000000013097</v>
      </c>
      <c r="H32" s="23">
        <v>6132.05</v>
      </c>
      <c r="I32" s="25">
        <v>0.02999999999974534</v>
      </c>
      <c r="J32" s="11">
        <f t="shared" si="10"/>
        <v>35.99999999969441</v>
      </c>
      <c r="K32" s="23">
        <v>4900.03</v>
      </c>
      <c r="L32" s="25">
        <v>0.07999999999992724</v>
      </c>
      <c r="M32" s="11">
        <f t="shared" si="7"/>
        <v>47.999999999956344</v>
      </c>
      <c r="O32" s="26"/>
    </row>
    <row r="33" spans="1:15" ht="15">
      <c r="A33" s="12">
        <v>19</v>
      </c>
      <c r="B33" s="23">
        <v>15862.93</v>
      </c>
      <c r="C33" s="25">
        <v>0.13000000000101863</v>
      </c>
      <c r="D33" s="11">
        <f t="shared" si="8"/>
        <v>156.00000000122236</v>
      </c>
      <c r="E33" s="23">
        <v>13815.23</v>
      </c>
      <c r="F33" s="25">
        <v>0.22999999999956344</v>
      </c>
      <c r="G33" s="11">
        <f t="shared" si="9"/>
        <v>137.99999999973807</v>
      </c>
      <c r="H33" s="23">
        <v>6132.08</v>
      </c>
      <c r="I33" s="25">
        <v>0.02999999999974534</v>
      </c>
      <c r="J33" s="11">
        <f t="shared" si="10"/>
        <v>35.99999999969441</v>
      </c>
      <c r="K33" s="23">
        <v>4900.1</v>
      </c>
      <c r="L33" s="25">
        <v>0.07000000000061846</v>
      </c>
      <c r="M33" s="11">
        <f t="shared" si="7"/>
        <v>42.000000000371074</v>
      </c>
      <c r="O33" s="26"/>
    </row>
    <row r="34" spans="1:15" ht="15.75">
      <c r="A34" s="6">
        <v>20</v>
      </c>
      <c r="B34" s="23">
        <v>15863.06</v>
      </c>
      <c r="C34" s="25">
        <v>0.12999999999919964</v>
      </c>
      <c r="D34" s="11">
        <f t="shared" si="8"/>
        <v>155.99999999903957</v>
      </c>
      <c r="E34" s="23">
        <v>13815.5</v>
      </c>
      <c r="F34" s="25">
        <v>0.27000000000043656</v>
      </c>
      <c r="G34" s="11">
        <f t="shared" si="9"/>
        <v>162.00000000026193</v>
      </c>
      <c r="H34" s="23">
        <v>6132.11</v>
      </c>
      <c r="I34" s="25">
        <v>0.02999999999974534</v>
      </c>
      <c r="J34" s="11">
        <f t="shared" si="10"/>
        <v>35.99999999969441</v>
      </c>
      <c r="K34" s="23">
        <v>4900.18</v>
      </c>
      <c r="L34" s="25">
        <v>0.07999999999992724</v>
      </c>
      <c r="M34" s="11">
        <f t="shared" si="7"/>
        <v>47.999999999956344</v>
      </c>
      <c r="O34" s="26"/>
    </row>
    <row r="35" spans="1:15" ht="15">
      <c r="A35" s="12">
        <v>21</v>
      </c>
      <c r="B35" s="23">
        <v>15863.19</v>
      </c>
      <c r="C35" s="25">
        <v>0.13000000000101863</v>
      </c>
      <c r="D35" s="11">
        <f t="shared" si="8"/>
        <v>156.00000000122236</v>
      </c>
      <c r="E35" s="23">
        <v>13815.77</v>
      </c>
      <c r="F35" s="25">
        <v>0.27000000000043656</v>
      </c>
      <c r="G35" s="11">
        <f t="shared" si="9"/>
        <v>162.00000000026193</v>
      </c>
      <c r="H35" s="23">
        <v>6132.13</v>
      </c>
      <c r="I35" s="25">
        <v>0.020000000000436557</v>
      </c>
      <c r="J35" s="11">
        <f t="shared" si="10"/>
        <v>24.00000000052387</v>
      </c>
      <c r="K35" s="23">
        <v>4900.26</v>
      </c>
      <c r="L35" s="25">
        <v>0.07999999999992724</v>
      </c>
      <c r="M35" s="11">
        <f t="shared" si="7"/>
        <v>47.999999999956344</v>
      </c>
      <c r="O35" s="26"/>
    </row>
    <row r="36" spans="1:15" ht="15.75">
      <c r="A36" s="6">
        <v>22</v>
      </c>
      <c r="B36" s="23">
        <v>15863.3</v>
      </c>
      <c r="C36" s="25">
        <f>B36-B35</f>
        <v>0.10999999999876309</v>
      </c>
      <c r="D36" s="11">
        <f t="shared" si="8"/>
        <v>131.9999999985157</v>
      </c>
      <c r="E36" s="23">
        <v>13816.01</v>
      </c>
      <c r="F36" s="25">
        <v>0.23999999999978172</v>
      </c>
      <c r="G36" s="11">
        <f t="shared" si="9"/>
        <v>143.99999999986903</v>
      </c>
      <c r="H36" s="23">
        <v>6132.15</v>
      </c>
      <c r="I36" s="25">
        <v>0.019999999999527063</v>
      </c>
      <c r="J36" s="11">
        <f t="shared" si="10"/>
        <v>23.999999999432475</v>
      </c>
      <c r="K36" s="23">
        <v>4900.33</v>
      </c>
      <c r="L36" s="25">
        <v>0.06999999999970896</v>
      </c>
      <c r="M36" s="11">
        <f t="shared" si="7"/>
        <v>41.99999999982538</v>
      </c>
      <c r="O36" s="26"/>
    </row>
    <row r="37" spans="1:15" ht="15">
      <c r="A37" s="12">
        <v>23</v>
      </c>
      <c r="B37" s="23">
        <f>B36+C37</f>
        <v>15863.4</v>
      </c>
      <c r="C37" s="25">
        <v>0.1</v>
      </c>
      <c r="D37" s="11">
        <f t="shared" si="8"/>
        <v>120</v>
      </c>
      <c r="E37" s="23">
        <f>E36+F37</f>
        <v>13816.24</v>
      </c>
      <c r="F37" s="25">
        <v>0.23</v>
      </c>
      <c r="G37" s="11">
        <f t="shared" si="9"/>
        <v>138</v>
      </c>
      <c r="H37" s="23">
        <f>H36+I37</f>
        <v>6132.17</v>
      </c>
      <c r="I37" s="25">
        <v>0.02</v>
      </c>
      <c r="J37" s="11">
        <f t="shared" si="10"/>
        <v>24</v>
      </c>
      <c r="K37" s="23">
        <f>K36+L37</f>
        <v>4900.4</v>
      </c>
      <c r="L37" s="25">
        <v>0.07</v>
      </c>
      <c r="M37" s="11">
        <f t="shared" si="7"/>
        <v>42.00000000000001</v>
      </c>
      <c r="O37" s="26"/>
    </row>
    <row r="38" spans="1:15" ht="16.5" thickBot="1">
      <c r="A38" s="20">
        <v>24</v>
      </c>
      <c r="B38" s="23">
        <f>B37+C38</f>
        <v>15863.49</v>
      </c>
      <c r="C38" s="25">
        <v>0.09</v>
      </c>
      <c r="D38" s="16">
        <f t="shared" si="8"/>
        <v>108</v>
      </c>
      <c r="E38" s="23">
        <f>E37+F38</f>
        <v>13816.43</v>
      </c>
      <c r="F38" s="25">
        <v>0.19</v>
      </c>
      <c r="G38" s="11">
        <f t="shared" si="9"/>
        <v>114</v>
      </c>
      <c r="H38" s="23">
        <f>H37+I38</f>
        <v>6132.1900000000005</v>
      </c>
      <c r="I38" s="25">
        <v>0.02</v>
      </c>
      <c r="J38" s="11">
        <f t="shared" si="10"/>
        <v>24</v>
      </c>
      <c r="K38" s="23">
        <f>K37+L38</f>
        <v>4900.469999999999</v>
      </c>
      <c r="L38" s="25">
        <v>0.07</v>
      </c>
      <c r="M38" s="11">
        <f t="shared" si="7"/>
        <v>42.00000000000001</v>
      </c>
      <c r="O38" s="26"/>
    </row>
    <row r="39" spans="1:13" ht="15.75" thickBot="1">
      <c r="A39" s="17" t="s">
        <v>11</v>
      </c>
      <c r="B39" s="18"/>
      <c r="C39" s="86"/>
      <c r="D39" s="18">
        <f>SUM(D14:D38)</f>
        <v>3035.999999998603</v>
      </c>
      <c r="E39" s="18"/>
      <c r="F39" s="86"/>
      <c r="G39" s="18">
        <f>SUM(G15:G38)</f>
        <v>3294.0000000002183</v>
      </c>
      <c r="H39" s="18"/>
      <c r="I39" s="18"/>
      <c r="J39" s="18">
        <f>SUM(J15:J38)</f>
        <v>851.9999999997381</v>
      </c>
      <c r="K39" s="18"/>
      <c r="L39" s="18"/>
      <c r="M39" s="19">
        <f>SUM(M14:M38)</f>
        <v>1080.0000000000218</v>
      </c>
    </row>
    <row r="41" spans="2:9" ht="48.75" customHeight="1">
      <c r="B41" s="5" t="s">
        <v>16</v>
      </c>
      <c r="I41" t="s">
        <v>15</v>
      </c>
    </row>
    <row r="45" ht="15">
      <c r="F45" s="26"/>
    </row>
    <row r="47" ht="15">
      <c r="B47" s="26"/>
    </row>
  </sheetData>
  <sheetProtection/>
  <mergeCells count="11">
    <mergeCell ref="H11:J11"/>
    <mergeCell ref="K11:M11"/>
    <mergeCell ref="A9:A12"/>
    <mergeCell ref="B9:G9"/>
    <mergeCell ref="H9:M9"/>
    <mergeCell ref="B10:D10"/>
    <mergeCell ref="E10:G10"/>
    <mergeCell ref="H10:J10"/>
    <mergeCell ref="K10:M10"/>
    <mergeCell ref="B11:D11"/>
    <mergeCell ref="E11:G11"/>
  </mergeCells>
  <printOptions/>
  <pageMargins left="0.7086614173228347" right="0.33" top="0.33" bottom="0.41" header="0.22" footer="0.31496062992125984"/>
  <pageSetup fitToHeight="1" fitToWidth="1"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1"/>
  <sheetViews>
    <sheetView zoomScalePageLayoutView="0" workbookViewId="0" topLeftCell="A1">
      <selection activeCell="A1" sqref="A1:M41"/>
    </sheetView>
  </sheetViews>
  <sheetFormatPr defaultColWidth="9.140625" defaultRowHeight="15"/>
  <cols>
    <col min="1" max="1" width="6.421875" style="0" customWidth="1"/>
    <col min="2" max="2" width="11.8515625" style="0" customWidth="1"/>
    <col min="4" max="4" width="15.28125" style="0" customWidth="1"/>
    <col min="5" max="5" width="10.8515625" style="0" customWidth="1"/>
    <col min="7" max="7" width="15.421875" style="0" customWidth="1"/>
    <col min="8" max="8" width="11.28125" style="0" customWidth="1"/>
    <col min="10" max="10" width="14.57421875" style="0" customWidth="1"/>
    <col min="11" max="11" width="11.00390625" style="0" customWidth="1"/>
    <col min="13" max="13" width="16.140625" style="0" customWidth="1"/>
  </cols>
  <sheetData>
    <row r="1" spans="1:8" ht="15.75">
      <c r="A1" s="1" t="s">
        <v>0</v>
      </c>
      <c r="H1" s="13" t="s">
        <v>36</v>
      </c>
    </row>
    <row r="2" spans="1:10" ht="11.25" customHeight="1">
      <c r="A2" s="2" t="s">
        <v>1</v>
      </c>
      <c r="J2" s="2" t="s">
        <v>14</v>
      </c>
    </row>
    <row r="3" ht="15.75">
      <c r="A3" s="1" t="s">
        <v>2</v>
      </c>
    </row>
    <row r="4" ht="15.75">
      <c r="G4" s="3" t="s">
        <v>51</v>
      </c>
    </row>
    <row r="5" ht="7.5" customHeight="1"/>
    <row r="6" ht="15.75">
      <c r="G6" s="4" t="s">
        <v>4</v>
      </c>
    </row>
    <row r="7" ht="15.75">
      <c r="G7" s="4" t="s">
        <v>84</v>
      </c>
    </row>
    <row r="8" ht="10.5" customHeight="1">
      <c r="I8" s="4"/>
    </row>
    <row r="9" spans="1:13" ht="15.75" customHeight="1">
      <c r="A9" s="106" t="s">
        <v>7</v>
      </c>
      <c r="B9" s="109" t="s">
        <v>5</v>
      </c>
      <c r="C9" s="110"/>
      <c r="D9" s="110"/>
      <c r="E9" s="110"/>
      <c r="F9" s="110"/>
      <c r="G9" s="111"/>
      <c r="H9" s="109" t="s">
        <v>10</v>
      </c>
      <c r="I9" s="110"/>
      <c r="J9" s="110"/>
      <c r="K9" s="110"/>
      <c r="L9" s="110"/>
      <c r="M9" s="111"/>
    </row>
    <row r="10" spans="1:13" ht="31.5" customHeight="1">
      <c r="A10" s="107"/>
      <c r="B10" s="103" t="s">
        <v>30</v>
      </c>
      <c r="C10" s="104"/>
      <c r="D10" s="105"/>
      <c r="E10" s="103" t="s">
        <v>31</v>
      </c>
      <c r="F10" s="104"/>
      <c r="G10" s="105"/>
      <c r="H10" s="103" t="s">
        <v>30</v>
      </c>
      <c r="I10" s="104"/>
      <c r="J10" s="105"/>
      <c r="K10" s="103" t="s">
        <v>31</v>
      </c>
      <c r="L10" s="104"/>
      <c r="M10" s="105"/>
    </row>
    <row r="11" spans="1:13" ht="15.75" customHeight="1">
      <c r="A11" s="107"/>
      <c r="B11" s="103" t="s">
        <v>32</v>
      </c>
      <c r="C11" s="104"/>
      <c r="D11" s="105"/>
      <c r="E11" s="103" t="s">
        <v>32</v>
      </c>
      <c r="F11" s="104"/>
      <c r="G11" s="105"/>
      <c r="H11" s="103" t="s">
        <v>32</v>
      </c>
      <c r="I11" s="104"/>
      <c r="J11" s="105"/>
      <c r="K11" s="103" t="s">
        <v>32</v>
      </c>
      <c r="L11" s="104"/>
      <c r="M11" s="105"/>
    </row>
    <row r="12" spans="1:13" ht="45">
      <c r="A12" s="108"/>
      <c r="B12" s="33" t="s">
        <v>9</v>
      </c>
      <c r="C12" s="38" t="s">
        <v>8</v>
      </c>
      <c r="D12" s="33" t="s">
        <v>12</v>
      </c>
      <c r="E12" s="33" t="s">
        <v>9</v>
      </c>
      <c r="F12" s="38" t="s">
        <v>8</v>
      </c>
      <c r="G12" s="33" t="s">
        <v>12</v>
      </c>
      <c r="H12" s="33" t="s">
        <v>9</v>
      </c>
      <c r="I12" s="38" t="s">
        <v>8</v>
      </c>
      <c r="J12" s="33" t="s">
        <v>12</v>
      </c>
      <c r="K12" s="33" t="s">
        <v>9</v>
      </c>
      <c r="L12" s="38" t="s">
        <v>8</v>
      </c>
      <c r="M12" s="33" t="s">
        <v>12</v>
      </c>
    </row>
    <row r="13" spans="1:13" ht="15">
      <c r="A13" s="33">
        <v>1</v>
      </c>
      <c r="B13" s="31">
        <v>2</v>
      </c>
      <c r="C13" s="33">
        <v>3</v>
      </c>
      <c r="D13" s="31">
        <v>4</v>
      </c>
      <c r="E13" s="33">
        <v>5</v>
      </c>
      <c r="F13" s="31">
        <v>6</v>
      </c>
      <c r="G13" s="33">
        <v>7</v>
      </c>
      <c r="H13" s="31">
        <v>8</v>
      </c>
      <c r="I13" s="33">
        <v>9</v>
      </c>
      <c r="J13" s="31">
        <v>10</v>
      </c>
      <c r="K13" s="33">
        <v>11</v>
      </c>
      <c r="L13" s="31">
        <v>12</v>
      </c>
      <c r="M13" s="33">
        <v>13</v>
      </c>
    </row>
    <row r="14" spans="1:13" ht="15">
      <c r="A14" s="33">
        <v>0</v>
      </c>
      <c r="B14" s="32">
        <f aca="true" t="shared" si="0" ref="B14:B19">B15-C15</f>
        <v>7907.999999999998</v>
      </c>
      <c r="C14" s="32"/>
      <c r="D14" s="32"/>
      <c r="E14" s="32">
        <v>1989.45</v>
      </c>
      <c r="F14" s="32"/>
      <c r="G14" s="32"/>
      <c r="H14" s="9"/>
      <c r="I14" s="9"/>
      <c r="J14" s="9"/>
      <c r="K14" s="9"/>
      <c r="L14" s="9"/>
      <c r="M14" s="9"/>
    </row>
    <row r="15" spans="1:13" ht="15">
      <c r="A15" s="31">
        <v>1</v>
      </c>
      <c r="B15" s="32">
        <f t="shared" si="0"/>
        <v>7908.499999999998</v>
      </c>
      <c r="C15" s="32">
        <v>0.5</v>
      </c>
      <c r="D15" s="32">
        <f aca="true" t="shared" si="1" ref="D15:D38">C15*200</f>
        <v>100</v>
      </c>
      <c r="E15" s="32">
        <v>1989.45</v>
      </c>
      <c r="F15" s="32">
        <v>0</v>
      </c>
      <c r="G15" s="32">
        <v>0</v>
      </c>
      <c r="H15" s="9"/>
      <c r="I15" s="9"/>
      <c r="J15" s="9"/>
      <c r="K15" s="9"/>
      <c r="L15" s="9"/>
      <c r="M15" s="9"/>
    </row>
    <row r="16" spans="1:13" ht="15">
      <c r="A16" s="33">
        <v>2</v>
      </c>
      <c r="B16" s="32">
        <f t="shared" si="0"/>
        <v>7909.0999999999985</v>
      </c>
      <c r="C16" s="32">
        <v>0.6</v>
      </c>
      <c r="D16" s="32">
        <f t="shared" si="1"/>
        <v>120</v>
      </c>
      <c r="E16" s="32">
        <v>1989.45</v>
      </c>
      <c r="F16" s="32">
        <v>0</v>
      </c>
      <c r="G16" s="32">
        <v>0</v>
      </c>
      <c r="H16" s="9"/>
      <c r="I16" s="9"/>
      <c r="J16" s="9"/>
      <c r="K16" s="9"/>
      <c r="L16" s="9"/>
      <c r="M16" s="9"/>
    </row>
    <row r="17" spans="1:13" ht="15">
      <c r="A17" s="31">
        <v>3</v>
      </c>
      <c r="B17" s="32">
        <f t="shared" si="0"/>
        <v>7909.699999999999</v>
      </c>
      <c r="C17" s="32">
        <v>0.6</v>
      </c>
      <c r="D17" s="32">
        <f t="shared" si="1"/>
        <v>120</v>
      </c>
      <c r="E17" s="32">
        <v>1989.45</v>
      </c>
      <c r="F17" s="32">
        <v>0</v>
      </c>
      <c r="G17" s="32">
        <v>0</v>
      </c>
      <c r="H17" s="9"/>
      <c r="I17" s="9"/>
      <c r="J17" s="9"/>
      <c r="K17" s="9"/>
      <c r="L17" s="9"/>
      <c r="M17" s="9"/>
    </row>
    <row r="18" spans="1:13" ht="15">
      <c r="A18" s="33">
        <v>4</v>
      </c>
      <c r="B18" s="32">
        <f t="shared" si="0"/>
        <v>7910.299999999999</v>
      </c>
      <c r="C18" s="32">
        <v>0.6</v>
      </c>
      <c r="D18" s="32">
        <f t="shared" si="1"/>
        <v>120</v>
      </c>
      <c r="E18" s="32">
        <v>1989.45</v>
      </c>
      <c r="F18" s="32">
        <v>0</v>
      </c>
      <c r="G18" s="32">
        <v>0</v>
      </c>
      <c r="H18" s="9"/>
      <c r="I18" s="9"/>
      <c r="J18" s="9"/>
      <c r="K18" s="9"/>
      <c r="L18" s="9"/>
      <c r="M18" s="9"/>
    </row>
    <row r="19" spans="1:13" ht="15">
      <c r="A19" s="31">
        <v>5</v>
      </c>
      <c r="B19" s="32">
        <f t="shared" si="0"/>
        <v>7910.799999999999</v>
      </c>
      <c r="C19" s="32">
        <v>0.5</v>
      </c>
      <c r="D19" s="32">
        <f t="shared" si="1"/>
        <v>100</v>
      </c>
      <c r="E19" s="32">
        <v>1989.45</v>
      </c>
      <c r="F19" s="32">
        <v>0</v>
      </c>
      <c r="G19" s="32">
        <v>0</v>
      </c>
      <c r="H19" s="9"/>
      <c r="I19" s="9"/>
      <c r="J19" s="9"/>
      <c r="K19" s="9"/>
      <c r="L19" s="9"/>
      <c r="M19" s="9"/>
    </row>
    <row r="20" spans="1:13" ht="15">
      <c r="A20" s="33">
        <v>6</v>
      </c>
      <c r="B20" s="32">
        <f>B21-C21</f>
        <v>7911.4</v>
      </c>
      <c r="C20" s="32">
        <v>0.6</v>
      </c>
      <c r="D20" s="32">
        <f t="shared" si="1"/>
        <v>120</v>
      </c>
      <c r="E20" s="32">
        <v>1989.45</v>
      </c>
      <c r="F20" s="32">
        <v>0</v>
      </c>
      <c r="G20" s="32">
        <v>0</v>
      </c>
      <c r="H20" s="9"/>
      <c r="I20" s="9"/>
      <c r="J20" s="9"/>
      <c r="K20" s="9"/>
      <c r="L20" s="9"/>
      <c r="M20" s="9"/>
    </row>
    <row r="21" spans="1:13" ht="15">
      <c r="A21" s="31">
        <v>7</v>
      </c>
      <c r="B21" s="32">
        <v>7912</v>
      </c>
      <c r="C21" s="32">
        <v>0.6</v>
      </c>
      <c r="D21" s="32">
        <f t="shared" si="1"/>
        <v>120</v>
      </c>
      <c r="E21" s="32">
        <v>1989.45</v>
      </c>
      <c r="F21" s="32">
        <v>0</v>
      </c>
      <c r="G21" s="32">
        <v>0</v>
      </c>
      <c r="H21" s="9"/>
      <c r="I21" s="9"/>
      <c r="J21" s="9"/>
      <c r="K21" s="9"/>
      <c r="L21" s="9"/>
      <c r="M21" s="9"/>
    </row>
    <row r="22" spans="1:13" ht="15">
      <c r="A22" s="33">
        <v>8</v>
      </c>
      <c r="B22" s="32">
        <v>7912.5</v>
      </c>
      <c r="C22" s="32">
        <v>0.6</v>
      </c>
      <c r="D22" s="32">
        <f t="shared" si="1"/>
        <v>120</v>
      </c>
      <c r="E22" s="32">
        <v>1989.45</v>
      </c>
      <c r="F22" s="32">
        <v>0</v>
      </c>
      <c r="G22" s="32">
        <v>0</v>
      </c>
      <c r="H22" s="9"/>
      <c r="I22" s="9"/>
      <c r="J22" s="9"/>
      <c r="K22" s="9"/>
      <c r="L22" s="9"/>
      <c r="M22" s="9"/>
    </row>
    <row r="23" spans="1:13" ht="15">
      <c r="A23" s="31">
        <v>9</v>
      </c>
      <c r="B23" s="32">
        <v>7913.1</v>
      </c>
      <c r="C23" s="32">
        <v>0.6000000000003638</v>
      </c>
      <c r="D23" s="32">
        <f t="shared" si="1"/>
        <v>120.00000000007276</v>
      </c>
      <c r="E23" s="32">
        <v>1989.45</v>
      </c>
      <c r="F23" s="32">
        <v>0</v>
      </c>
      <c r="G23" s="32">
        <v>0</v>
      </c>
      <c r="H23" s="9"/>
      <c r="I23" s="9"/>
      <c r="J23" s="9"/>
      <c r="K23" s="9"/>
      <c r="L23" s="9"/>
      <c r="M23" s="9"/>
    </row>
    <row r="24" spans="1:13" ht="15">
      <c r="A24" s="33">
        <v>10</v>
      </c>
      <c r="B24" s="32">
        <v>7913.3</v>
      </c>
      <c r="C24" s="32">
        <v>0.1999999999998181</v>
      </c>
      <c r="D24" s="32">
        <f t="shared" si="1"/>
        <v>39.99999999996362</v>
      </c>
      <c r="E24" s="32">
        <v>1989.45</v>
      </c>
      <c r="F24" s="32">
        <v>0</v>
      </c>
      <c r="G24" s="32">
        <v>0</v>
      </c>
      <c r="H24" s="9"/>
      <c r="I24" s="9"/>
      <c r="J24" s="9"/>
      <c r="K24" s="9"/>
      <c r="L24" s="9"/>
      <c r="M24" s="9"/>
    </row>
    <row r="25" spans="1:13" ht="15">
      <c r="A25" s="31">
        <v>11</v>
      </c>
      <c r="B25" s="32">
        <v>7914</v>
      </c>
      <c r="C25" s="32">
        <v>0.6999999999998181</v>
      </c>
      <c r="D25" s="32">
        <f t="shared" si="1"/>
        <v>139.99999999996362</v>
      </c>
      <c r="E25" s="32">
        <v>1989.45</v>
      </c>
      <c r="F25" s="32">
        <v>0</v>
      </c>
      <c r="G25" s="32">
        <v>0</v>
      </c>
      <c r="H25" s="9"/>
      <c r="I25" s="9"/>
      <c r="J25" s="9"/>
      <c r="K25" s="9"/>
      <c r="L25" s="9"/>
      <c r="M25" s="9"/>
    </row>
    <row r="26" spans="1:13" ht="15">
      <c r="A26" s="33">
        <v>12</v>
      </c>
      <c r="B26" s="32">
        <v>7914.7</v>
      </c>
      <c r="C26" s="32">
        <v>0.6999999999998181</v>
      </c>
      <c r="D26" s="32">
        <f t="shared" si="1"/>
        <v>139.99999999996362</v>
      </c>
      <c r="E26" s="32">
        <v>1989.45</v>
      </c>
      <c r="F26" s="32">
        <v>0</v>
      </c>
      <c r="G26" s="32">
        <v>0</v>
      </c>
      <c r="H26" s="9"/>
      <c r="I26" s="9"/>
      <c r="J26" s="9"/>
      <c r="K26" s="9"/>
      <c r="L26" s="9"/>
      <c r="M26" s="9"/>
    </row>
    <row r="27" spans="1:13" ht="15">
      <c r="A27" s="31">
        <v>13</v>
      </c>
      <c r="B27" s="32">
        <v>7915.1</v>
      </c>
      <c r="C27" s="32">
        <v>0.4000000000005457</v>
      </c>
      <c r="D27" s="32">
        <f t="shared" si="1"/>
        <v>80.00000000010914</v>
      </c>
      <c r="E27" s="32">
        <v>1989.45</v>
      </c>
      <c r="F27" s="32">
        <v>0</v>
      </c>
      <c r="G27" s="32">
        <v>0</v>
      </c>
      <c r="H27" s="9"/>
      <c r="I27" s="9"/>
      <c r="J27" s="9"/>
      <c r="K27" s="9"/>
      <c r="L27" s="9"/>
      <c r="M27" s="9"/>
    </row>
    <row r="28" spans="1:13" ht="15">
      <c r="A28" s="33">
        <v>14</v>
      </c>
      <c r="B28" s="32">
        <v>7915.7</v>
      </c>
      <c r="C28" s="32">
        <v>0.5999999999994543</v>
      </c>
      <c r="D28" s="32">
        <f t="shared" si="1"/>
        <v>119.99999999989086</v>
      </c>
      <c r="E28" s="32">
        <v>1989.45</v>
      </c>
      <c r="F28" s="32">
        <v>0</v>
      </c>
      <c r="G28" s="32">
        <v>0</v>
      </c>
      <c r="H28" s="9"/>
      <c r="I28" s="9"/>
      <c r="J28" s="9"/>
      <c r="K28" s="9"/>
      <c r="L28" s="9"/>
      <c r="M28" s="9"/>
    </row>
    <row r="29" spans="1:13" ht="15">
      <c r="A29" s="31">
        <v>15</v>
      </c>
      <c r="B29" s="32">
        <v>7916.2</v>
      </c>
      <c r="C29" s="32">
        <v>0.5</v>
      </c>
      <c r="D29" s="32">
        <f t="shared" si="1"/>
        <v>100</v>
      </c>
      <c r="E29" s="32">
        <v>1989.45</v>
      </c>
      <c r="F29" s="32">
        <v>0</v>
      </c>
      <c r="G29" s="32">
        <v>0</v>
      </c>
      <c r="H29" s="9"/>
      <c r="I29" s="9"/>
      <c r="J29" s="9"/>
      <c r="K29" s="9"/>
      <c r="L29" s="9"/>
      <c r="M29" s="9"/>
    </row>
    <row r="30" spans="1:13" ht="15">
      <c r="A30" s="33">
        <v>16</v>
      </c>
      <c r="B30" s="32">
        <v>7916.8</v>
      </c>
      <c r="C30" s="32">
        <v>0.6000000000003638</v>
      </c>
      <c r="D30" s="32">
        <f t="shared" si="1"/>
        <v>120.00000000007276</v>
      </c>
      <c r="E30" s="32">
        <v>1989.45</v>
      </c>
      <c r="F30" s="32">
        <v>0</v>
      </c>
      <c r="G30" s="32">
        <v>0</v>
      </c>
      <c r="H30" s="9"/>
      <c r="I30" s="9"/>
      <c r="J30" s="9"/>
      <c r="K30" s="9"/>
      <c r="L30" s="9"/>
      <c r="M30" s="9"/>
    </row>
    <row r="31" spans="1:13" ht="15">
      <c r="A31" s="31">
        <v>17</v>
      </c>
      <c r="B31" s="32">
        <v>7917.3</v>
      </c>
      <c r="C31" s="32">
        <v>0.5</v>
      </c>
      <c r="D31" s="32">
        <f t="shared" si="1"/>
        <v>100</v>
      </c>
      <c r="E31" s="32">
        <v>1989.45</v>
      </c>
      <c r="F31" s="32">
        <v>0</v>
      </c>
      <c r="G31" s="32">
        <v>0</v>
      </c>
      <c r="H31" s="9"/>
      <c r="I31" s="9"/>
      <c r="J31" s="9"/>
      <c r="K31" s="9"/>
      <c r="L31" s="9"/>
      <c r="M31" s="9"/>
    </row>
    <row r="32" spans="1:13" ht="15">
      <c r="A32" s="33">
        <v>18</v>
      </c>
      <c r="B32" s="32">
        <v>7917.8</v>
      </c>
      <c r="C32" s="32">
        <v>0.5</v>
      </c>
      <c r="D32" s="32">
        <f t="shared" si="1"/>
        <v>100</v>
      </c>
      <c r="E32" s="32">
        <v>1989.45</v>
      </c>
      <c r="F32" s="32">
        <v>0</v>
      </c>
      <c r="G32" s="32">
        <v>0</v>
      </c>
      <c r="H32" s="9"/>
      <c r="I32" s="9"/>
      <c r="J32" s="9"/>
      <c r="K32" s="9"/>
      <c r="L32" s="9"/>
      <c r="M32" s="9"/>
    </row>
    <row r="33" spans="1:13" ht="15">
      <c r="A33" s="31">
        <v>19</v>
      </c>
      <c r="B33" s="32">
        <v>7918.2</v>
      </c>
      <c r="C33" s="32">
        <v>0.3999999999996362</v>
      </c>
      <c r="D33" s="32">
        <f t="shared" si="1"/>
        <v>79.99999999992724</v>
      </c>
      <c r="E33" s="32">
        <v>1989.45</v>
      </c>
      <c r="F33" s="32">
        <v>0</v>
      </c>
      <c r="G33" s="32">
        <v>0</v>
      </c>
      <c r="H33" s="9"/>
      <c r="I33" s="9"/>
      <c r="J33" s="9"/>
      <c r="K33" s="9"/>
      <c r="L33" s="9"/>
      <c r="M33" s="9"/>
    </row>
    <row r="34" spans="1:13" ht="15">
      <c r="A34" s="33">
        <v>20</v>
      </c>
      <c r="B34" s="32">
        <v>7918.8</v>
      </c>
      <c r="C34" s="32">
        <v>0.6000000000003638</v>
      </c>
      <c r="D34" s="32">
        <f t="shared" si="1"/>
        <v>120.00000000007276</v>
      </c>
      <c r="E34" s="32">
        <v>1989.45</v>
      </c>
      <c r="F34" s="32">
        <v>0</v>
      </c>
      <c r="G34" s="32">
        <v>0</v>
      </c>
      <c r="H34" s="9"/>
      <c r="I34" s="9"/>
      <c r="J34" s="9"/>
      <c r="K34" s="9"/>
      <c r="L34" s="9"/>
      <c r="M34" s="9"/>
    </row>
    <row r="35" spans="1:13" ht="15">
      <c r="A35" s="31">
        <v>21</v>
      </c>
      <c r="B35" s="32">
        <v>7919.3</v>
      </c>
      <c r="C35" s="32">
        <v>0.5</v>
      </c>
      <c r="D35" s="32">
        <f t="shared" si="1"/>
        <v>100</v>
      </c>
      <c r="E35" s="32">
        <v>1989.45</v>
      </c>
      <c r="F35" s="32">
        <v>0</v>
      </c>
      <c r="G35" s="32">
        <v>0</v>
      </c>
      <c r="H35" s="9"/>
      <c r="I35" s="9"/>
      <c r="J35" s="9"/>
      <c r="K35" s="9"/>
      <c r="L35" s="9"/>
      <c r="M35" s="9"/>
    </row>
    <row r="36" spans="1:13" ht="15">
      <c r="A36" s="33">
        <v>22</v>
      </c>
      <c r="B36" s="32">
        <v>7919.8</v>
      </c>
      <c r="C36" s="32">
        <v>0.5</v>
      </c>
      <c r="D36" s="32">
        <f t="shared" si="1"/>
        <v>100</v>
      </c>
      <c r="E36" s="32">
        <v>1989.45</v>
      </c>
      <c r="F36" s="32">
        <v>0</v>
      </c>
      <c r="G36" s="32">
        <v>0</v>
      </c>
      <c r="H36" s="9"/>
      <c r="I36" s="9"/>
      <c r="J36" s="9"/>
      <c r="K36" s="9"/>
      <c r="L36" s="9"/>
      <c r="M36" s="9"/>
    </row>
    <row r="37" spans="1:13" ht="15">
      <c r="A37" s="31">
        <v>23</v>
      </c>
      <c r="B37" s="32">
        <f>B36+C37</f>
        <v>7920.400000000001</v>
      </c>
      <c r="C37" s="32">
        <v>0.6</v>
      </c>
      <c r="D37" s="32">
        <f t="shared" si="1"/>
        <v>120</v>
      </c>
      <c r="E37" s="32">
        <v>1989.45</v>
      </c>
      <c r="F37" s="32">
        <v>0</v>
      </c>
      <c r="G37" s="32">
        <v>0</v>
      </c>
      <c r="H37" s="9"/>
      <c r="I37" s="9"/>
      <c r="J37" s="9"/>
      <c r="K37" s="9"/>
      <c r="L37" s="9"/>
      <c r="M37" s="9"/>
    </row>
    <row r="38" spans="1:13" ht="15.75" thickBot="1">
      <c r="A38" s="33">
        <v>24</v>
      </c>
      <c r="B38" s="32">
        <f>B37+C38</f>
        <v>7921.000000000001</v>
      </c>
      <c r="C38" s="34">
        <v>0.6</v>
      </c>
      <c r="D38" s="32">
        <f t="shared" si="1"/>
        <v>120</v>
      </c>
      <c r="E38" s="32">
        <v>1989.45</v>
      </c>
      <c r="F38" s="32">
        <v>0</v>
      </c>
      <c r="G38" s="32">
        <v>0</v>
      </c>
      <c r="H38" s="9"/>
      <c r="I38" s="9"/>
      <c r="J38" s="9"/>
      <c r="K38" s="9"/>
      <c r="L38" s="9"/>
      <c r="M38" s="9"/>
    </row>
    <row r="39" spans="1:13" ht="15.75" thickBot="1">
      <c r="A39" s="35" t="s">
        <v>11</v>
      </c>
      <c r="B39" s="36"/>
      <c r="C39" s="36"/>
      <c r="D39" s="36">
        <f>SUM(D15:D38)</f>
        <v>2620.0000000000364</v>
      </c>
      <c r="E39" s="36"/>
      <c r="F39" s="36"/>
      <c r="G39" s="37">
        <f>G38-G21</f>
        <v>0</v>
      </c>
      <c r="H39" s="39"/>
      <c r="I39" s="9"/>
      <c r="J39" s="9"/>
      <c r="K39" s="9"/>
      <c r="L39" s="9"/>
      <c r="M39" s="9"/>
    </row>
    <row r="41" spans="2:9" ht="54" customHeight="1">
      <c r="B41" s="5" t="s">
        <v>16</v>
      </c>
      <c r="I41" t="s">
        <v>15</v>
      </c>
    </row>
  </sheetData>
  <sheetProtection/>
  <mergeCells count="11">
    <mergeCell ref="H11:J11"/>
    <mergeCell ref="K11:M11"/>
    <mergeCell ref="A9:A12"/>
    <mergeCell ref="B9:G9"/>
    <mergeCell ref="H9:M9"/>
    <mergeCell ref="B10:D10"/>
    <mergeCell ref="E10:G10"/>
    <mergeCell ref="H10:J10"/>
    <mergeCell ref="K10:M10"/>
    <mergeCell ref="B11:D11"/>
    <mergeCell ref="E11:G11"/>
  </mergeCells>
  <printOptions/>
  <pageMargins left="0.7086614173228347" right="0.35" top="0.31" bottom="0.37" header="0.21" footer="0.31496062992125984"/>
  <pageSetup fitToHeight="1" fitToWidth="1" horizontalDpi="600" verticalDpi="600" orientation="landscape" paperSize="9" scale="8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1"/>
  <sheetViews>
    <sheetView zoomScale="90" zoomScaleNormal="90" zoomScalePageLayoutView="0" workbookViewId="0" topLeftCell="A9">
      <selection activeCell="A1" sqref="A1:M41"/>
    </sheetView>
  </sheetViews>
  <sheetFormatPr defaultColWidth="9.140625" defaultRowHeight="15"/>
  <cols>
    <col min="1" max="1" width="6.421875" style="0" customWidth="1"/>
    <col min="2" max="2" width="11.8515625" style="0" customWidth="1"/>
    <col min="4" max="4" width="15.28125" style="0" customWidth="1"/>
    <col min="5" max="5" width="10.8515625" style="0" customWidth="1"/>
    <col min="7" max="7" width="15.421875" style="0" customWidth="1"/>
    <col min="8" max="8" width="11.28125" style="0" customWidth="1"/>
    <col min="10" max="10" width="14.57421875" style="0" customWidth="1"/>
    <col min="11" max="11" width="11.00390625" style="0" customWidth="1"/>
    <col min="13" max="13" width="16.140625" style="0" customWidth="1"/>
  </cols>
  <sheetData>
    <row r="1" spans="1:8" ht="15.75">
      <c r="A1" s="1" t="s">
        <v>0</v>
      </c>
      <c r="H1" s="13" t="s">
        <v>35</v>
      </c>
    </row>
    <row r="2" spans="1:10" ht="11.25" customHeight="1">
      <c r="A2" s="2" t="s">
        <v>1</v>
      </c>
      <c r="J2" s="2" t="s">
        <v>14</v>
      </c>
    </row>
    <row r="3" ht="15.75">
      <c r="A3" s="1" t="s">
        <v>2</v>
      </c>
    </row>
    <row r="4" ht="15.75">
      <c r="G4" s="3" t="s">
        <v>51</v>
      </c>
    </row>
    <row r="5" ht="7.5" customHeight="1"/>
    <row r="6" ht="15.75">
      <c r="G6" s="4" t="s">
        <v>4</v>
      </c>
    </row>
    <row r="7" ht="15.75">
      <c r="G7" s="4" t="s">
        <v>84</v>
      </c>
    </row>
    <row r="8" ht="10.5" customHeight="1">
      <c r="I8" s="4"/>
    </row>
    <row r="9" spans="1:14" ht="15.75" customHeight="1">
      <c r="A9" s="106" t="s">
        <v>7</v>
      </c>
      <c r="B9" s="109" t="s">
        <v>5</v>
      </c>
      <c r="C9" s="110"/>
      <c r="D9" s="110"/>
      <c r="E9" s="110"/>
      <c r="F9" s="110"/>
      <c r="G9" s="111"/>
      <c r="H9" s="109" t="s">
        <v>10</v>
      </c>
      <c r="I9" s="110"/>
      <c r="J9" s="110"/>
      <c r="K9" s="110"/>
      <c r="L9" s="110"/>
      <c r="M9" s="111"/>
      <c r="N9" s="40"/>
    </row>
    <row r="10" spans="1:14" ht="31.5" customHeight="1">
      <c r="A10" s="107"/>
      <c r="B10" s="112" t="s">
        <v>34</v>
      </c>
      <c r="C10" s="113"/>
      <c r="D10" s="114"/>
      <c r="E10" s="112"/>
      <c r="F10" s="113"/>
      <c r="G10" s="114"/>
      <c r="H10" s="112" t="s">
        <v>34</v>
      </c>
      <c r="I10" s="113"/>
      <c r="J10" s="114"/>
      <c r="K10" s="103"/>
      <c r="L10" s="104"/>
      <c r="M10" s="105"/>
      <c r="N10" s="40"/>
    </row>
    <row r="11" spans="1:14" ht="15.75" customHeight="1">
      <c r="A11" s="107"/>
      <c r="B11" s="103" t="s">
        <v>33</v>
      </c>
      <c r="C11" s="104"/>
      <c r="D11" s="105"/>
      <c r="E11" s="103"/>
      <c r="F11" s="104"/>
      <c r="G11" s="105"/>
      <c r="H11" s="103" t="s">
        <v>33</v>
      </c>
      <c r="I11" s="104"/>
      <c r="J11" s="105"/>
      <c r="K11" s="103"/>
      <c r="L11" s="104"/>
      <c r="M11" s="105"/>
      <c r="N11" s="40"/>
    </row>
    <row r="12" spans="1:14" ht="45">
      <c r="A12" s="108"/>
      <c r="B12" s="33" t="s">
        <v>9</v>
      </c>
      <c r="C12" s="38" t="s">
        <v>8</v>
      </c>
      <c r="D12" s="33" t="s">
        <v>12</v>
      </c>
      <c r="E12" s="33" t="s">
        <v>9</v>
      </c>
      <c r="F12" s="38" t="s">
        <v>8</v>
      </c>
      <c r="G12" s="33" t="s">
        <v>12</v>
      </c>
      <c r="H12" s="33" t="s">
        <v>9</v>
      </c>
      <c r="I12" s="38" t="s">
        <v>8</v>
      </c>
      <c r="J12" s="33" t="s">
        <v>12</v>
      </c>
      <c r="K12" s="33" t="s">
        <v>9</v>
      </c>
      <c r="L12" s="38" t="s">
        <v>8</v>
      </c>
      <c r="M12" s="33" t="s">
        <v>12</v>
      </c>
      <c r="N12" s="40"/>
    </row>
    <row r="13" spans="1:14" ht="15">
      <c r="A13" s="33">
        <v>1</v>
      </c>
      <c r="B13" s="31">
        <v>2</v>
      </c>
      <c r="C13" s="33">
        <v>3</v>
      </c>
      <c r="D13" s="31">
        <v>4</v>
      </c>
      <c r="E13" s="33">
        <v>5</v>
      </c>
      <c r="F13" s="31">
        <v>6</v>
      </c>
      <c r="G13" s="33">
        <v>7</v>
      </c>
      <c r="H13" s="31">
        <v>8</v>
      </c>
      <c r="I13" s="33">
        <v>9</v>
      </c>
      <c r="J13" s="31">
        <v>10</v>
      </c>
      <c r="K13" s="33">
        <v>11</v>
      </c>
      <c r="L13" s="31">
        <v>12</v>
      </c>
      <c r="M13" s="33">
        <v>13</v>
      </c>
      <c r="N13" s="40"/>
    </row>
    <row r="14" spans="1:14" ht="15">
      <c r="A14" s="33">
        <v>0</v>
      </c>
      <c r="B14" s="32">
        <f aca="true" t="shared" si="0" ref="B14:B19">B15-C15</f>
        <v>4151.300000000001</v>
      </c>
      <c r="C14" s="32"/>
      <c r="D14" s="33"/>
      <c r="E14" s="9"/>
      <c r="F14" s="9"/>
      <c r="G14" s="9"/>
      <c r="H14" s="9"/>
      <c r="I14" s="9"/>
      <c r="J14" s="9"/>
      <c r="K14" s="9"/>
      <c r="L14" s="9"/>
      <c r="M14" s="9"/>
      <c r="N14" s="40"/>
    </row>
    <row r="15" spans="1:14" ht="15">
      <c r="A15" s="31">
        <v>1</v>
      </c>
      <c r="B15" s="32">
        <f t="shared" si="0"/>
        <v>4151.500000000001</v>
      </c>
      <c r="C15" s="34">
        <v>0.2</v>
      </c>
      <c r="D15" s="32">
        <f>C15*10</f>
        <v>2</v>
      </c>
      <c r="E15" s="9"/>
      <c r="F15" s="9"/>
      <c r="G15" s="9"/>
      <c r="H15" s="9"/>
      <c r="I15" s="9"/>
      <c r="J15" s="9"/>
      <c r="K15" s="9"/>
      <c r="L15" s="9"/>
      <c r="M15" s="9"/>
      <c r="N15" s="40"/>
    </row>
    <row r="16" spans="1:14" ht="15">
      <c r="A16" s="33">
        <v>2</v>
      </c>
      <c r="B16" s="32">
        <f t="shared" si="0"/>
        <v>4151.700000000001</v>
      </c>
      <c r="C16" s="34">
        <v>0.2</v>
      </c>
      <c r="D16" s="32">
        <f aca="true" t="shared" si="1" ref="D16:D38">C16*10</f>
        <v>2</v>
      </c>
      <c r="E16" s="9"/>
      <c r="F16" s="9"/>
      <c r="G16" s="9"/>
      <c r="H16" s="9"/>
      <c r="I16" s="9"/>
      <c r="J16" s="9"/>
      <c r="K16" s="9"/>
      <c r="L16" s="9"/>
      <c r="M16" s="9"/>
      <c r="N16" s="40"/>
    </row>
    <row r="17" spans="1:14" ht="15">
      <c r="A17" s="31">
        <v>3</v>
      </c>
      <c r="B17" s="32">
        <f t="shared" si="0"/>
        <v>4151.900000000001</v>
      </c>
      <c r="C17" s="34">
        <v>0.2</v>
      </c>
      <c r="D17" s="32">
        <f t="shared" si="1"/>
        <v>2</v>
      </c>
      <c r="E17" s="9"/>
      <c r="F17" s="9"/>
      <c r="G17" s="9"/>
      <c r="H17" s="9"/>
      <c r="I17" s="9"/>
      <c r="J17" s="9"/>
      <c r="K17" s="9"/>
      <c r="L17" s="9"/>
      <c r="M17" s="9"/>
      <c r="N17" s="40"/>
    </row>
    <row r="18" spans="1:14" ht="15">
      <c r="A18" s="33">
        <v>4</v>
      </c>
      <c r="B18" s="32">
        <f t="shared" si="0"/>
        <v>4152.1</v>
      </c>
      <c r="C18" s="34">
        <v>0.2</v>
      </c>
      <c r="D18" s="32">
        <f t="shared" si="1"/>
        <v>2</v>
      </c>
      <c r="E18" s="9"/>
      <c r="F18" s="9"/>
      <c r="G18" s="9"/>
      <c r="H18" s="9"/>
      <c r="I18" s="9"/>
      <c r="J18" s="9"/>
      <c r="K18" s="9"/>
      <c r="L18" s="9"/>
      <c r="M18" s="9"/>
      <c r="N18" s="40"/>
    </row>
    <row r="19" spans="1:14" ht="15">
      <c r="A19" s="31">
        <v>5</v>
      </c>
      <c r="B19" s="32">
        <f t="shared" si="0"/>
        <v>4152.3</v>
      </c>
      <c r="C19" s="34">
        <v>0.2</v>
      </c>
      <c r="D19" s="32">
        <f t="shared" si="1"/>
        <v>2</v>
      </c>
      <c r="E19" s="9"/>
      <c r="F19" s="9"/>
      <c r="G19" s="9"/>
      <c r="H19" s="9"/>
      <c r="I19" s="9"/>
      <c r="J19" s="9"/>
      <c r="K19" s="9"/>
      <c r="L19" s="9"/>
      <c r="M19" s="9"/>
      <c r="N19" s="40"/>
    </row>
    <row r="20" spans="1:14" ht="15">
      <c r="A20" s="33">
        <v>6</v>
      </c>
      <c r="B20" s="32">
        <f>B21-C21</f>
        <v>4152.6</v>
      </c>
      <c r="C20" s="34">
        <v>0.3</v>
      </c>
      <c r="D20" s="32">
        <f t="shared" si="1"/>
        <v>3</v>
      </c>
      <c r="E20" s="9"/>
      <c r="F20" s="9"/>
      <c r="G20" s="9"/>
      <c r="H20" s="9"/>
      <c r="I20" s="9"/>
      <c r="J20" s="9"/>
      <c r="K20" s="9"/>
      <c r="L20" s="9"/>
      <c r="M20" s="9"/>
      <c r="N20" s="40"/>
    </row>
    <row r="21" spans="1:14" ht="15">
      <c r="A21" s="31">
        <v>7</v>
      </c>
      <c r="B21" s="32">
        <v>4152.8</v>
      </c>
      <c r="C21" s="34">
        <v>0.2</v>
      </c>
      <c r="D21" s="32">
        <f t="shared" si="1"/>
        <v>2</v>
      </c>
      <c r="E21" s="9"/>
      <c r="F21" s="9"/>
      <c r="G21" s="9"/>
      <c r="H21" s="9"/>
      <c r="I21" s="9"/>
      <c r="J21" s="9"/>
      <c r="K21" s="9"/>
      <c r="L21" s="9"/>
      <c r="M21" s="9"/>
      <c r="N21" s="40"/>
    </row>
    <row r="22" spans="1:14" ht="15">
      <c r="A22" s="33">
        <v>8</v>
      </c>
      <c r="B22" s="32">
        <v>4152.9</v>
      </c>
      <c r="C22" s="34">
        <v>0.0999999999994543</v>
      </c>
      <c r="D22" s="32">
        <f t="shared" si="1"/>
        <v>0.999999999994543</v>
      </c>
      <c r="E22" s="9"/>
      <c r="F22" s="9"/>
      <c r="G22" s="9"/>
      <c r="H22" s="9"/>
      <c r="I22" s="9"/>
      <c r="J22" s="9"/>
      <c r="K22" s="9"/>
      <c r="L22" s="9"/>
      <c r="M22" s="9"/>
      <c r="N22" s="40"/>
    </row>
    <row r="23" spans="1:14" ht="15">
      <c r="A23" s="31">
        <v>9</v>
      </c>
      <c r="B23" s="32">
        <v>4152.9</v>
      </c>
      <c r="C23" s="34">
        <v>0</v>
      </c>
      <c r="D23" s="32">
        <f t="shared" si="1"/>
        <v>0</v>
      </c>
      <c r="E23" s="9"/>
      <c r="F23" s="9"/>
      <c r="G23" s="9"/>
      <c r="H23" s="9"/>
      <c r="I23" s="9"/>
      <c r="J23" s="9"/>
      <c r="K23" s="9"/>
      <c r="L23" s="9"/>
      <c r="M23" s="9"/>
      <c r="N23" s="40"/>
    </row>
    <row r="24" spans="1:14" ht="15">
      <c r="A24" s="33">
        <v>10</v>
      </c>
      <c r="B24" s="32">
        <v>4152.9</v>
      </c>
      <c r="C24" s="34">
        <v>0</v>
      </c>
      <c r="D24" s="32">
        <f t="shared" si="1"/>
        <v>0</v>
      </c>
      <c r="E24" s="9"/>
      <c r="F24" s="9"/>
      <c r="G24" s="9"/>
      <c r="H24" s="9"/>
      <c r="I24" s="9"/>
      <c r="J24" s="9"/>
      <c r="K24" s="9"/>
      <c r="L24" s="9"/>
      <c r="M24" s="9"/>
      <c r="N24" s="40"/>
    </row>
    <row r="25" spans="1:14" ht="15">
      <c r="A25" s="31">
        <v>11</v>
      </c>
      <c r="B25" s="32">
        <v>4153.2</v>
      </c>
      <c r="C25" s="34">
        <v>0.3000000000001819</v>
      </c>
      <c r="D25" s="32">
        <f t="shared" si="1"/>
        <v>3.000000000001819</v>
      </c>
      <c r="E25" s="9"/>
      <c r="F25" s="9"/>
      <c r="G25" s="9"/>
      <c r="H25" s="9"/>
      <c r="I25" s="9"/>
      <c r="J25" s="9"/>
      <c r="K25" s="9"/>
      <c r="L25" s="9"/>
      <c r="M25" s="9"/>
      <c r="N25" s="40"/>
    </row>
    <row r="26" spans="1:14" ht="15">
      <c r="A26" s="33">
        <v>12</v>
      </c>
      <c r="B26" s="32">
        <v>4153.5</v>
      </c>
      <c r="C26" s="34">
        <v>0.3000000000001819</v>
      </c>
      <c r="D26" s="32">
        <f t="shared" si="1"/>
        <v>3.000000000001819</v>
      </c>
      <c r="E26" s="9"/>
      <c r="F26" s="9"/>
      <c r="G26" s="9"/>
      <c r="H26" s="9"/>
      <c r="I26" s="9"/>
      <c r="J26" s="9"/>
      <c r="K26" s="9"/>
      <c r="L26" s="9"/>
      <c r="M26" s="9"/>
      <c r="N26" s="40"/>
    </row>
    <row r="27" spans="1:14" ht="15">
      <c r="A27" s="31">
        <v>13</v>
      </c>
      <c r="B27" s="32">
        <v>4153.7</v>
      </c>
      <c r="C27" s="34">
        <v>0.1999999999998181</v>
      </c>
      <c r="D27" s="32">
        <f t="shared" si="1"/>
        <v>1.999999999998181</v>
      </c>
      <c r="E27" s="9"/>
      <c r="F27" s="9"/>
      <c r="G27" s="9"/>
      <c r="H27" s="9"/>
      <c r="I27" s="9"/>
      <c r="J27" s="9"/>
      <c r="K27" s="9"/>
      <c r="L27" s="9"/>
      <c r="M27" s="9"/>
      <c r="N27" s="40"/>
    </row>
    <row r="28" spans="1:14" ht="15">
      <c r="A28" s="33">
        <v>14</v>
      </c>
      <c r="B28" s="32">
        <v>4153.9</v>
      </c>
      <c r="C28" s="34">
        <v>0.1999999999998181</v>
      </c>
      <c r="D28" s="32">
        <f t="shared" si="1"/>
        <v>1.999999999998181</v>
      </c>
      <c r="E28" s="9"/>
      <c r="F28" s="9"/>
      <c r="G28" s="9"/>
      <c r="H28" s="9"/>
      <c r="I28" s="9"/>
      <c r="J28" s="9"/>
      <c r="K28" s="9"/>
      <c r="L28" s="9"/>
      <c r="M28" s="9"/>
      <c r="N28" s="40"/>
    </row>
    <row r="29" spans="1:14" ht="15">
      <c r="A29" s="31">
        <v>15</v>
      </c>
      <c r="B29" s="32">
        <v>4154.2</v>
      </c>
      <c r="C29" s="34">
        <v>0.3000000000001819</v>
      </c>
      <c r="D29" s="32">
        <f t="shared" si="1"/>
        <v>3.000000000001819</v>
      </c>
      <c r="E29" s="9"/>
      <c r="F29" s="9"/>
      <c r="G29" s="9"/>
      <c r="H29" s="9"/>
      <c r="I29" s="9"/>
      <c r="J29" s="9"/>
      <c r="K29" s="9"/>
      <c r="L29" s="9"/>
      <c r="M29" s="9"/>
      <c r="N29" s="40"/>
    </row>
    <row r="30" spans="1:14" ht="15">
      <c r="A30" s="33">
        <v>16</v>
      </c>
      <c r="B30" s="32">
        <v>4154.5</v>
      </c>
      <c r="C30" s="34">
        <v>0.3000000000001819</v>
      </c>
      <c r="D30" s="32">
        <f t="shared" si="1"/>
        <v>3.000000000001819</v>
      </c>
      <c r="E30" s="9"/>
      <c r="F30" s="9"/>
      <c r="G30" s="9"/>
      <c r="H30" s="9"/>
      <c r="I30" s="9"/>
      <c r="J30" s="9"/>
      <c r="K30" s="9"/>
      <c r="L30" s="9"/>
      <c r="M30" s="9"/>
      <c r="N30" s="40"/>
    </row>
    <row r="31" spans="1:14" ht="15">
      <c r="A31" s="31">
        <v>17</v>
      </c>
      <c r="B31" s="32">
        <v>4154.8</v>
      </c>
      <c r="C31" s="34">
        <v>0.3000000000001819</v>
      </c>
      <c r="D31" s="32">
        <f t="shared" si="1"/>
        <v>3.000000000001819</v>
      </c>
      <c r="E31" s="9"/>
      <c r="F31" s="9"/>
      <c r="G31" s="9"/>
      <c r="H31" s="9"/>
      <c r="I31" s="9"/>
      <c r="J31" s="9"/>
      <c r="K31" s="9"/>
      <c r="L31" s="9"/>
      <c r="M31" s="9"/>
      <c r="N31" s="40"/>
    </row>
    <row r="32" spans="1:14" ht="15">
      <c r="A32" s="33">
        <v>18</v>
      </c>
      <c r="B32" s="32">
        <v>4155</v>
      </c>
      <c r="C32" s="34">
        <v>0.1999999999998181</v>
      </c>
      <c r="D32" s="32">
        <f t="shared" si="1"/>
        <v>1.999999999998181</v>
      </c>
      <c r="E32" s="9"/>
      <c r="F32" s="9"/>
      <c r="G32" s="9"/>
      <c r="H32" s="9"/>
      <c r="I32" s="9"/>
      <c r="J32" s="9"/>
      <c r="K32" s="9"/>
      <c r="L32" s="9"/>
      <c r="M32" s="9"/>
      <c r="N32" s="40"/>
    </row>
    <row r="33" spans="1:14" ht="15">
      <c r="A33" s="31">
        <v>19</v>
      </c>
      <c r="B33" s="32">
        <v>4155.3</v>
      </c>
      <c r="C33" s="34">
        <v>0.3000000000001819</v>
      </c>
      <c r="D33" s="32">
        <f t="shared" si="1"/>
        <v>3.000000000001819</v>
      </c>
      <c r="E33" s="9"/>
      <c r="F33" s="9"/>
      <c r="G33" s="9"/>
      <c r="H33" s="9"/>
      <c r="I33" s="9"/>
      <c r="J33" s="9"/>
      <c r="K33" s="9"/>
      <c r="L33" s="9"/>
      <c r="M33" s="9"/>
      <c r="N33" s="40"/>
    </row>
    <row r="34" spans="1:14" ht="15">
      <c r="A34" s="33">
        <v>20</v>
      </c>
      <c r="B34" s="32">
        <v>4155.6</v>
      </c>
      <c r="C34" s="34">
        <v>0.3000000000001819</v>
      </c>
      <c r="D34" s="32">
        <f t="shared" si="1"/>
        <v>3.000000000001819</v>
      </c>
      <c r="E34" s="9"/>
      <c r="F34" s="9"/>
      <c r="G34" s="9"/>
      <c r="H34" s="9"/>
      <c r="I34" s="9"/>
      <c r="J34" s="9"/>
      <c r="K34" s="9"/>
      <c r="L34" s="9"/>
      <c r="M34" s="9"/>
      <c r="N34" s="40"/>
    </row>
    <row r="35" spans="1:14" ht="15">
      <c r="A35" s="31">
        <v>21</v>
      </c>
      <c r="B35" s="32">
        <v>4155.8</v>
      </c>
      <c r="C35" s="34">
        <v>0.1999999999998181</v>
      </c>
      <c r="D35" s="32">
        <f t="shared" si="1"/>
        <v>1.999999999998181</v>
      </c>
      <c r="E35" s="9"/>
      <c r="F35" s="9"/>
      <c r="G35" s="9"/>
      <c r="H35" s="9"/>
      <c r="I35" s="9"/>
      <c r="J35" s="9"/>
      <c r="K35" s="9"/>
      <c r="L35" s="9"/>
      <c r="M35" s="9"/>
      <c r="N35" s="40"/>
    </row>
    <row r="36" spans="1:14" ht="15">
      <c r="A36" s="33">
        <v>22</v>
      </c>
      <c r="B36" s="32">
        <v>4156</v>
      </c>
      <c r="C36" s="34">
        <v>0.1999999999998181</v>
      </c>
      <c r="D36" s="32">
        <f t="shared" si="1"/>
        <v>1.999999999998181</v>
      </c>
      <c r="E36" s="9"/>
      <c r="F36" s="9"/>
      <c r="G36" s="9"/>
      <c r="H36" s="9"/>
      <c r="I36" s="9"/>
      <c r="J36" s="9"/>
      <c r="K36" s="9"/>
      <c r="L36" s="9"/>
      <c r="M36" s="9"/>
      <c r="N36" s="40"/>
    </row>
    <row r="37" spans="1:14" ht="15">
      <c r="A37" s="31">
        <v>23</v>
      </c>
      <c r="B37" s="32">
        <f>B36+C37</f>
        <v>4156.4</v>
      </c>
      <c r="C37" s="34">
        <v>0.4</v>
      </c>
      <c r="D37" s="32">
        <f t="shared" si="1"/>
        <v>4</v>
      </c>
      <c r="E37" s="9"/>
      <c r="F37" s="9"/>
      <c r="G37" s="9"/>
      <c r="H37" s="9"/>
      <c r="I37" s="9"/>
      <c r="J37" s="9"/>
      <c r="K37" s="9"/>
      <c r="L37" s="9"/>
      <c r="M37" s="9"/>
      <c r="N37" s="40"/>
    </row>
    <row r="38" spans="1:14" ht="15.75" thickBot="1">
      <c r="A38" s="33">
        <v>24</v>
      </c>
      <c r="B38" s="32">
        <f>B37+C38</f>
        <v>4156.7</v>
      </c>
      <c r="C38" s="34">
        <v>0.3</v>
      </c>
      <c r="D38" s="32">
        <f t="shared" si="1"/>
        <v>3</v>
      </c>
      <c r="E38" s="9"/>
      <c r="F38" s="9"/>
      <c r="G38" s="9"/>
      <c r="H38" s="9"/>
      <c r="I38" s="9"/>
      <c r="J38" s="9"/>
      <c r="K38" s="9"/>
      <c r="L38" s="9"/>
      <c r="M38" s="9"/>
      <c r="N38" s="40"/>
    </row>
    <row r="39" spans="1:14" ht="15.75" thickBot="1">
      <c r="A39" s="35" t="s">
        <v>11</v>
      </c>
      <c r="B39" s="36"/>
      <c r="C39" s="36"/>
      <c r="D39" s="37">
        <f>SUM(D14:D38)</f>
        <v>53.99999999999818</v>
      </c>
      <c r="E39" s="39">
        <f aca="true" t="shared" si="2" ref="E39:M39">E38-E21</f>
        <v>0</v>
      </c>
      <c r="F39" s="9">
        <f t="shared" si="2"/>
        <v>0</v>
      </c>
      <c r="G39" s="9">
        <f t="shared" si="2"/>
        <v>0</v>
      </c>
      <c r="H39" s="9">
        <f t="shared" si="2"/>
        <v>0</v>
      </c>
      <c r="I39" s="9">
        <f t="shared" si="2"/>
        <v>0</v>
      </c>
      <c r="J39" s="9">
        <f t="shared" si="2"/>
        <v>0</v>
      </c>
      <c r="K39" s="9">
        <f t="shared" si="2"/>
        <v>0</v>
      </c>
      <c r="L39" s="9">
        <f t="shared" si="2"/>
        <v>0</v>
      </c>
      <c r="M39" s="9">
        <f t="shared" si="2"/>
        <v>0</v>
      </c>
      <c r="N39" s="40"/>
    </row>
    <row r="41" spans="2:9" ht="54.75" customHeight="1">
      <c r="B41" s="5" t="s">
        <v>16</v>
      </c>
      <c r="I41" t="s">
        <v>15</v>
      </c>
    </row>
  </sheetData>
  <sheetProtection/>
  <mergeCells count="11">
    <mergeCell ref="H11:J11"/>
    <mergeCell ref="K11:M11"/>
    <mergeCell ref="A9:A12"/>
    <mergeCell ref="B9:G9"/>
    <mergeCell ref="H9:M9"/>
    <mergeCell ref="B10:D10"/>
    <mergeCell ref="E10:G10"/>
    <mergeCell ref="H10:J10"/>
    <mergeCell ref="K10:M10"/>
    <mergeCell ref="B11:D11"/>
    <mergeCell ref="E11:G11"/>
  </mergeCells>
  <printOptions/>
  <pageMargins left="0.7086614173228347" right="0.19" top="0.39" bottom="0.37" header="0.31496062992125984" footer="0.31496062992125984"/>
  <pageSetup fitToHeight="1" fitToWidth="1" horizontalDpi="600" verticalDpi="600" orientation="landscape" paperSize="9" scale="8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8"/>
  <sheetViews>
    <sheetView zoomScale="80" zoomScaleNormal="80" zoomScalePageLayoutView="0" workbookViewId="0" topLeftCell="A5">
      <selection activeCell="A1" sqref="A1:G38"/>
    </sheetView>
  </sheetViews>
  <sheetFormatPr defaultColWidth="9.140625" defaultRowHeight="15"/>
  <cols>
    <col min="1" max="1" width="9.140625" style="26" customWidth="1"/>
    <col min="2" max="3" width="17.00390625" style="26" customWidth="1"/>
    <col min="4" max="4" width="17.8515625" style="26" customWidth="1"/>
    <col min="5" max="5" width="16.8515625" style="26" customWidth="1"/>
    <col min="6" max="7" width="17.00390625" style="26" customWidth="1"/>
    <col min="8" max="16384" width="9.140625" style="26" customWidth="1"/>
  </cols>
  <sheetData>
    <row r="1" ht="15">
      <c r="F1" s="13" t="s">
        <v>17</v>
      </c>
    </row>
    <row r="2" ht="13.5" customHeight="1">
      <c r="F2" s="2" t="s">
        <v>14</v>
      </c>
    </row>
    <row r="3" ht="18.75">
      <c r="D3" s="41" t="s">
        <v>53</v>
      </c>
    </row>
    <row r="4" ht="18.75">
      <c r="D4" s="41" t="s">
        <v>87</v>
      </c>
    </row>
    <row r="5" ht="18.75">
      <c r="D5" s="41" t="s">
        <v>54</v>
      </c>
    </row>
    <row r="6" ht="18.75">
      <c r="D6" s="41" t="s">
        <v>55</v>
      </c>
    </row>
    <row r="7" spans="1:7" ht="15.75" customHeight="1">
      <c r="A7" s="87" t="s">
        <v>7</v>
      </c>
      <c r="B7" s="90" t="s">
        <v>5</v>
      </c>
      <c r="C7" s="91"/>
      <c r="D7" s="91"/>
      <c r="E7" s="91"/>
      <c r="F7" s="91"/>
      <c r="G7" s="92"/>
    </row>
    <row r="8" spans="1:7" ht="31.5" customHeight="1">
      <c r="A8" s="88"/>
      <c r="B8" s="93" t="s">
        <v>5</v>
      </c>
      <c r="C8" s="94"/>
      <c r="D8" s="95"/>
      <c r="E8" s="93" t="s">
        <v>10</v>
      </c>
      <c r="F8" s="94"/>
      <c r="G8" s="95"/>
    </row>
    <row r="9" spans="1:7" ht="15.75" customHeight="1">
      <c r="A9" s="88"/>
      <c r="B9" s="96"/>
      <c r="C9" s="97"/>
      <c r="D9" s="98"/>
      <c r="E9" s="96"/>
      <c r="F9" s="97"/>
      <c r="G9" s="98"/>
    </row>
    <row r="10" spans="1:7" ht="94.5">
      <c r="A10" s="89"/>
      <c r="B10" s="20" t="s">
        <v>56</v>
      </c>
      <c r="C10" s="20" t="s">
        <v>57</v>
      </c>
      <c r="D10" s="20" t="s">
        <v>58</v>
      </c>
      <c r="E10" s="20" t="s">
        <v>56</v>
      </c>
      <c r="F10" s="20" t="s">
        <v>57</v>
      </c>
      <c r="G10" s="20" t="s">
        <v>58</v>
      </c>
    </row>
    <row r="11" spans="1:7" ht="15.75">
      <c r="A11" s="20">
        <v>1</v>
      </c>
      <c r="B11" s="8">
        <v>2</v>
      </c>
      <c r="C11" s="20">
        <v>3</v>
      </c>
      <c r="D11" s="20">
        <v>4</v>
      </c>
      <c r="E11" s="20">
        <v>5</v>
      </c>
      <c r="F11" s="8">
        <v>6</v>
      </c>
      <c r="G11" s="20">
        <v>7</v>
      </c>
    </row>
    <row r="12" spans="1:7" ht="15">
      <c r="A12" s="12">
        <v>1</v>
      </c>
      <c r="B12" s="27">
        <f>'Северсвет (ввод 1,2)'!D15+'Северсвет (ввод 1,2)'!G15</f>
        <v>719.9999999993452</v>
      </c>
      <c r="C12" s="11">
        <f>Еврострой!D15+'Кронлес, Вологодская ягода'!G15+'Кронлес, Вологодская ягода'!D15+Еврострой!G15+'БизнесЛес,Стальконструкция'!D15+'БизнесЛес,Стальконструкция'!G15+'Котельная №2, ВКППЛ'!D15+'Котельная №2, ВКППЛ'!G15+Промбаза!D15+Промбаза!G15+Росэкспо!D15+Росэкспо!G15+ВКЗ!D15+ВКЗ!G15</f>
        <v>326.00000000095406</v>
      </c>
      <c r="D12" s="27">
        <f>B12-C12</f>
        <v>393.9999999983911</v>
      </c>
      <c r="E12" s="27">
        <f>'Северсвет (ввод 1,2)'!J15+'Северсвет (ввод 1,2)'!M15</f>
        <v>359.9999999996726</v>
      </c>
      <c r="F12" s="27">
        <f>Еврострой!J15+Еврострой!M15+'Кронлес, Вологодская ягода'!J15+'Кронлес, Вологодская ягода'!M15+'БизнесЛес,Стальконструкция'!J15+'БизнесЛес,Стальконструкция'!M15+'Котельная №2, ВКППЛ'!J15+'Котельная №2, ВКППЛ'!M15+Промбаза!J15+Промбаза!M15+Росэкспо!J15+Росэкспо!M15+ВКЗ!J15+ВКЗ!M15</f>
        <v>239.00000000063528</v>
      </c>
      <c r="G12" s="27">
        <f>E12-F12</f>
        <v>120.9999999990373</v>
      </c>
    </row>
    <row r="13" spans="1:7" ht="15">
      <c r="A13" s="12">
        <v>2</v>
      </c>
      <c r="B13" s="27">
        <f>'Северсвет (ввод 1,2)'!D16+'Северсвет (ввод 1,2)'!G16</f>
        <v>719.9999999993452</v>
      </c>
      <c r="C13" s="11">
        <f>Еврострой!D16+'Кронлес, Вологодская ягода'!G16+'Кронлес, Вологодская ягода'!D16+Еврострой!G16+'БизнесЛес,Стальконструкция'!D16+'БизнесЛес,Стальконструкция'!G16+'Котельная №2, ВКППЛ'!D16+'Котельная №2, ВКППЛ'!G16+Промбаза!D16+Промбаза!G16+Росэкспо!D16+Росэкспо!G16+ВКЗ!D16+ВКЗ!G16</f>
        <v>605.9999999995625</v>
      </c>
      <c r="D13" s="27">
        <f aca="true" t="shared" si="0" ref="D13:D35">B13-C13</f>
        <v>113.99999999978263</v>
      </c>
      <c r="E13" s="27">
        <f>'Северсвет (ввод 1,2)'!J16+'Северсвет (ввод 1,2)'!M16</f>
        <v>359.9999999996726</v>
      </c>
      <c r="F13" s="27">
        <f>Еврострой!J16+Еврострой!M16+'Кронлес, Вологодская ягода'!J16+'Кронлес, Вологодская ягода'!M16+'БизнесЛес,Стальконструкция'!J16+'БизнесЛес,Стальконструкция'!M16+'Котельная №2, ВКППЛ'!J16+'Котельная №2, ВКППЛ'!M16+Промбаза!J16+Промбаза!M16+Росэкспо!J16+Росэкспо!M16+ВКЗ!J16+ВКЗ!M16</f>
        <v>249.0000000003647</v>
      </c>
      <c r="G13" s="27">
        <f aca="true" t="shared" si="1" ref="G13:G36">E13-F13</f>
        <v>110.99999999930787</v>
      </c>
    </row>
    <row r="14" spans="1:7" ht="15">
      <c r="A14" s="12">
        <v>3</v>
      </c>
      <c r="B14" s="27">
        <f>'Северсвет (ввод 1,2)'!D17+'Северсвет (ввод 1,2)'!G17</f>
        <v>599.9999999994543</v>
      </c>
      <c r="C14" s="11">
        <f>Еврострой!D17+'Кронлес, Вологодская ягода'!G17+'Кронлес, Вологодская ягода'!D17+Еврострой!G17+'БизнесЛес,Стальконструкция'!D17+'БизнесЛес,Стальконструкция'!G17+'Котельная №2, ВКППЛ'!D17+'Котельная №2, ВКППЛ'!G17+Промбаза!D17+Промбаза!G17+Росэкспо!D17+Росэкспо!G17+ВКЗ!D17+ВКЗ!G17</f>
        <v>665.9999999995534</v>
      </c>
      <c r="D14" s="27">
        <f t="shared" si="0"/>
        <v>-66.00000000009913</v>
      </c>
      <c r="E14" s="27">
        <f>'Северсвет (ввод 1,2)'!J17+'Северсвет (ввод 1,2)'!M17</f>
        <v>360.0000000010368</v>
      </c>
      <c r="F14" s="27">
        <f>Еврострой!J17+Еврострой!M17+'Кронлес, Вологодская ягода'!J17+'Кронлес, Вологодская ягода'!M17+'БизнесЛес,Стальконструкция'!J17+'БизнесЛес,Стальконструкция'!M17+'Котельная №2, ВКППЛ'!J17+'Котельная №2, ВКППЛ'!M17+Промбаза!J17+Промбаза!M17+Росэкспо!J17+Росэкспо!M17+ВКЗ!J17+ВКЗ!M17</f>
        <v>268.9999999999827</v>
      </c>
      <c r="G14" s="27">
        <f t="shared" si="1"/>
        <v>91.0000000010541</v>
      </c>
    </row>
    <row r="15" spans="1:7" ht="15">
      <c r="A15" s="12">
        <v>4</v>
      </c>
      <c r="B15" s="27">
        <f>'Северсвет (ввод 1,2)'!D18+'Северсвет (ввод 1,2)'!G18</f>
        <v>720.0000000020736</v>
      </c>
      <c r="C15" s="11">
        <f>Еврострой!D18+'Кронлес, Вологодская ягода'!G18+'Кронлес, Вологодская ягода'!D18+Еврострой!G18+'БизнесЛес,Стальконструкция'!D18+'БизнесЛес,Стальконструкция'!G18+'Котельная №2, ВКППЛ'!D18+'Котельная №2, ВКППЛ'!G18+Промбаза!D18+Промбаза!G18+Росэкспо!D18+Росэкспо!G18+ВКЗ!D18+ВКЗ!G18</f>
        <v>681.0000000001764</v>
      </c>
      <c r="D15" s="27">
        <f t="shared" si="0"/>
        <v>39.000000001897206</v>
      </c>
      <c r="E15" s="27">
        <f>'Северсвет (ввод 1,2)'!J18+'Северсвет (ввод 1,2)'!M18</f>
        <v>359.9999999996726</v>
      </c>
      <c r="F15" s="27">
        <f>Еврострой!J18+Еврострой!M18+'Кронлес, Вологодская ягода'!J18+'Кронлес, Вологодская ягода'!M18+'БизнесЛес,Стальконструкция'!J18+'БизнесЛес,Стальконструкция'!M18+'Котельная №2, ВКППЛ'!J18+'Котельная №2, ВКППЛ'!M18+Промбаза!J18+Промбаза!M18+Росэкспо!J18+Росэкспо!M18+ВКЗ!J18+ВКЗ!M18</f>
        <v>293.9999999999827</v>
      </c>
      <c r="G15" s="27">
        <f t="shared" si="1"/>
        <v>65.99999999968986</v>
      </c>
    </row>
    <row r="16" spans="1:7" ht="15">
      <c r="A16" s="12">
        <v>5</v>
      </c>
      <c r="B16" s="27">
        <f>'Северсвет (ввод 1,2)'!D19+'Северсвет (ввод 1,2)'!G19</f>
        <v>719.9999999993452</v>
      </c>
      <c r="C16" s="11">
        <f>Еврострой!D19+'Кронлес, Вологодская ягода'!G19+'Кронлес, Вологодская ягода'!D19+Еврострой!G19+'БизнесЛес,Стальконструкция'!D19+'БизнесЛес,Стальконструкция'!G19+'Котельная №2, ВКППЛ'!D19+'Котельная №2, ВКППЛ'!G19+Промбаза!D19+Промбаза!G19+Росэкспо!D19+Росэкспо!G19+ВКЗ!D19+ВКЗ!G19</f>
        <v>671.9999999994116</v>
      </c>
      <c r="D16" s="27">
        <f t="shared" si="0"/>
        <v>47.99999999993361</v>
      </c>
      <c r="E16" s="27">
        <f>'Северсвет (ввод 1,2)'!J19+'Северсвет (ввод 1,2)'!M19</f>
        <v>359.9999999996726</v>
      </c>
      <c r="F16" s="27">
        <f>Еврострой!J19+Еврострой!M19+'Кронлес, Вологодская ягода'!J19+'Кронлес, Вологодская ягода'!M19+'БизнесЛес,Стальконструкция'!J19+'БизнесЛес,Стальконструкция'!M19+'Котельная №2, ВКППЛ'!J19+'Котельная №2, ВКППЛ'!M19+Промбаза!J19+Промбаза!M19+Росэкспо!J19+Росэкспо!M19+ВКЗ!J19+ВКЗ!M19</f>
        <v>319.00000000007367</v>
      </c>
      <c r="G16" s="27">
        <f t="shared" si="1"/>
        <v>40.99999999959891</v>
      </c>
    </row>
    <row r="17" spans="1:7" ht="15">
      <c r="A17" s="12">
        <v>6</v>
      </c>
      <c r="B17" s="27">
        <f>'Северсвет (ввод 1,2)'!D20+'Северсвет (ввод 1,2)'!G20</f>
        <v>719.9999999993452</v>
      </c>
      <c r="C17" s="11">
        <f>Еврострой!D20+'Кронлес, Вологодская ягода'!G20+'Кронлес, Вологодская ягода'!D20+Еврострой!G20+'БизнесЛес,Стальконструкция'!D20+'БизнесЛес,Стальконструкция'!G20+'Котельная №2, ВКППЛ'!D20+'Котельная №2, ВКППЛ'!G20+Промбаза!D20+Промбаза!G20+Росэкспо!D20+Росэкспо!G20+ВКЗ!D20+ВКЗ!G20</f>
        <v>686.9999999999663</v>
      </c>
      <c r="D17" s="27">
        <f t="shared" si="0"/>
        <v>32.999999999378815</v>
      </c>
      <c r="E17" s="27">
        <f>'Северсвет (ввод 1,2)'!J20+'Северсвет (ввод 1,2)'!M20</f>
        <v>359.9999999996726</v>
      </c>
      <c r="F17" s="27">
        <f>Еврострой!J20+Еврострой!M20+'Кронлес, Вологодская ягода'!J20+'Кронлес, Вологодская ягода'!M20+'БизнесЛес,Стальконструкция'!J20+'БизнесЛес,Стальконструкция'!M20+'Котельная №2, ВКППЛ'!J20+'Котельная №2, ВКППЛ'!M20+Промбаза!J20+Промбаза!M20+Росэкспо!J20+Росэкспо!M20+ВКЗ!J20+ВКЗ!M20</f>
        <v>274.99999999929514</v>
      </c>
      <c r="G17" s="27">
        <f t="shared" si="1"/>
        <v>85.00000000037744</v>
      </c>
    </row>
    <row r="18" spans="1:7" ht="15">
      <c r="A18" s="12">
        <v>7</v>
      </c>
      <c r="B18" s="27">
        <f>'Северсвет (ввод 1,2)'!D21+'Северсвет (ввод 1,2)'!G21</f>
        <v>719.9999999993452</v>
      </c>
      <c r="C18" s="11">
        <f>Еврострой!D21+'Кронлес, Вологодская ягода'!G21+'Кронлес, Вологодская ягода'!D21+Еврострой!G21+'БизнесЛес,Стальконструкция'!D21+'БизнесЛес,Стальконструкция'!G21+'Котельная №2, ВКППЛ'!D21+'Котельная №2, ВКППЛ'!G21+Промбаза!D21+Промбаза!G21+Росэкспо!D21+Росэкспо!G21+ВКЗ!D21+ВКЗ!G21</f>
        <v>687.0000000007622</v>
      </c>
      <c r="D18" s="27">
        <f t="shared" si="0"/>
        <v>32.99999999858301</v>
      </c>
      <c r="E18" s="27">
        <f>'Северсвет (ввод 1,2)'!J21+'Северсвет (ввод 1,2)'!M21</f>
        <v>360.0000000010368</v>
      </c>
      <c r="F18" s="27">
        <f>Еврострой!J21+Еврострой!M21+'Кронлес, Вологодская ягода'!J21+'Кронлес, Вологодская ягода'!M21+'БизнесЛес,Стальконструкция'!J21+'БизнесЛес,Стальконструкция'!M21+'Котельная №2, ВКППЛ'!J21+'Котельная №2, ВКППЛ'!M21+Промбаза!J21+Промбаза!M21+Росэкспо!J21+Росэкспо!M21+ВКЗ!J21+ВКЗ!M21</f>
        <v>333.99999999971897</v>
      </c>
      <c r="G18" s="27">
        <f t="shared" si="1"/>
        <v>26.000000001317858</v>
      </c>
    </row>
    <row r="19" spans="1:7" ht="15">
      <c r="A19" s="12">
        <v>8</v>
      </c>
      <c r="B19" s="27">
        <f>'Северсвет (ввод 1,2)'!D22+'Северсвет (ввод 1,2)'!G22</f>
        <v>840.0000000019645</v>
      </c>
      <c r="C19" s="11">
        <f>Еврострой!D22+'Кронлес, Вологодская ягода'!G22+'Кронлес, Вологодская ягода'!D22+Еврострой!G22+'БизнесЛес,Стальконструкция'!D22+'БизнесЛес,Стальконструкция'!G22+'Котельная №2, ВКППЛ'!D22+'Котельная №2, ВКППЛ'!G22+Промбаза!D22+Промбаза!G22+Росэкспо!D22+Росэкспо!G22+ВКЗ!D22+ВКЗ!G22</f>
        <v>886.0000000001037</v>
      </c>
      <c r="D19" s="27">
        <f t="shared" si="0"/>
        <v>-45.999999998139174</v>
      </c>
      <c r="E19" s="27">
        <f>'Северсвет (ввод 1,2)'!J22+'Северсвет (ввод 1,2)'!M22</f>
        <v>479.99999999956344</v>
      </c>
      <c r="F19" s="27">
        <f>Еврострой!J22+Еврострой!M22+'Кронлес, Вологодская ягода'!J22+'Кронлес, Вологодская ягода'!M22+'БизнесЛес,Стальконструкция'!J22+'БизнесЛес,Стальконструкция'!M22+'Котельная №2, ВКППЛ'!J22+'Котельная №2, ВКППЛ'!M22+Промбаза!J22+Промбаза!M22+Росэкспо!J22+Росэкспо!M22+ВКЗ!J22+ВКЗ!M22</f>
        <v>443.0000000003929</v>
      </c>
      <c r="G19" s="27">
        <f t="shared" si="1"/>
        <v>36.99999999917054</v>
      </c>
    </row>
    <row r="20" spans="1:7" ht="15">
      <c r="A20" s="12">
        <v>9</v>
      </c>
      <c r="B20" s="27">
        <f>'Северсвет (ввод 1,2)'!D23+'Северсвет (ввод 1,2)'!G23</f>
        <v>1559.9999999985812</v>
      </c>
      <c r="C20" s="11">
        <f>Еврострой!D23+'Кронлес, Вологодская ягода'!G23+'Кронлес, Вологодская ягода'!D23+Еврострой!G23+'БизнесЛес,Стальконструкция'!D23+'БизнесЛес,Стальконструкция'!G23+'Котельная №2, ВКППЛ'!D23+'Котельная №2, ВКППЛ'!G23+Промбаза!D23+Промбаза!G23+Росэкспо!D23+Росэкспо!G23+ВКЗ!D23+ВКЗ!G23</f>
        <v>1523.9999999998645</v>
      </c>
      <c r="D20" s="27">
        <f t="shared" si="0"/>
        <v>35.9999999987167</v>
      </c>
      <c r="E20" s="27">
        <f>'Северсвет (ввод 1,2)'!J23+'Северсвет (ввод 1,2)'!M23</f>
        <v>960.0000000004911</v>
      </c>
      <c r="F20" s="27">
        <f>Еврострой!J23+Еврострой!M23+'Кронлес, Вологодская ягода'!J23+'Кронлес, Вологодская ягода'!M23+'БизнесЛес,Стальконструкция'!J23+'БизнесЛес,Стальконструкция'!M23+'Котельная №2, ВКППЛ'!J23+'Котельная №2, ВКППЛ'!M23+Промбаза!J23+Промбаза!M23+Росэкспо!J23+Росэкспо!M23+ВКЗ!J23+ВКЗ!M23</f>
        <v>930.9999999998013</v>
      </c>
      <c r="G20" s="27">
        <f t="shared" si="1"/>
        <v>29.00000000068985</v>
      </c>
    </row>
    <row r="21" spans="1:7" ht="15">
      <c r="A21" s="12">
        <v>10</v>
      </c>
      <c r="B21" s="27">
        <f>'Северсвет (ввод 1,2)'!D24+'Северсвет (ввод 1,2)'!G24</f>
        <v>1440.0000000014188</v>
      </c>
      <c r="C21" s="11">
        <f>Еврострой!D24+'Кронлес, Вологодская ягода'!G24+'Кронлес, Вологодская ягода'!D24+Еврострой!G24+'БизнесЛес,Стальконструкция'!D24+'БизнесЛес,Стальконструкция'!G24+'Котельная №2, ВКППЛ'!D24+'Котельная №2, ВКППЛ'!G24+Промбаза!D24+Промбаза!G24+Росэкспо!D24+Росэкспо!G24+ВКЗ!D24+ВКЗ!G24</f>
        <v>1384.9999999993315</v>
      </c>
      <c r="D21" s="27">
        <f t="shared" si="0"/>
        <v>55.00000000208729</v>
      </c>
      <c r="E21" s="27">
        <f>'Северсвет (ввод 1,2)'!J24+'Северсвет (ввод 1,2)'!M24</f>
        <v>959.9999999991269</v>
      </c>
      <c r="F21" s="27">
        <f>Еврострой!J24+Еврострой!M24+'Кронлес, Вологодская ягода'!J24+'Кронлес, Вологодская ягода'!M24+'БизнесЛес,Стальконструкция'!J24+'БизнесЛес,Стальконструкция'!M24+'Котельная №2, ВКППЛ'!J24+'Котельная №2, ВКППЛ'!M24+Промбаза!J24+Промбаза!M24+Росэкспо!J24+Росэкспо!M24+ВКЗ!J24+ВКЗ!M24</f>
        <v>847.000000000503</v>
      </c>
      <c r="G21" s="27">
        <f t="shared" si="1"/>
        <v>112.99999999862393</v>
      </c>
    </row>
    <row r="22" spans="1:7" ht="15">
      <c r="A22" s="12">
        <v>11</v>
      </c>
      <c r="B22" s="27">
        <f>'Северсвет (ввод 1,2)'!D25+'Северсвет (ввод 1,2)'!G25</f>
        <v>1439.9999999986903</v>
      </c>
      <c r="C22" s="11">
        <f>Еврострой!D25+'Кронлес, Вологодская ягода'!G25+'Кронлес, Вологодская ягода'!D25+Еврострой!G25+'БизнесЛес,Стальконструкция'!D25+'БизнесЛес,Стальконструкция'!G25+'Котельная №2, ВКППЛ'!D25+'Котельная №2, ВКППЛ'!G25+Промбаза!D25+Промбаза!G25+Росэкспо!D25+Росэкспо!G25+ВКЗ!D25+ВКЗ!G25</f>
        <v>1420.0000000000955</v>
      </c>
      <c r="D22" s="27">
        <f t="shared" si="0"/>
        <v>19.99999999859483</v>
      </c>
      <c r="E22" s="27">
        <f>'Северсвет (ввод 1,2)'!J25+'Северсвет (ввод 1,2)'!M25</f>
        <v>840.0000000006003</v>
      </c>
      <c r="F22" s="27">
        <f>Еврострой!J25+Еврострой!M25+'Кронлес, Вологодская ягода'!J25+'Кронлес, Вологодская ягода'!M25+'БизнесЛес,Стальконструкция'!J25+'БизнесЛес,Стальконструкция'!M25+'Котельная №2, ВКППЛ'!J25+'Котельная №2, ВКППЛ'!M25+Промбаза!J25+Промбаза!M25+Росэкспо!J25+Росэкспо!M25+ВКЗ!J25+ВКЗ!M25</f>
        <v>870.9999999986053</v>
      </c>
      <c r="G22" s="27">
        <f t="shared" si="1"/>
        <v>-30.999999998005023</v>
      </c>
    </row>
    <row r="23" spans="1:7" ht="15">
      <c r="A23" s="12">
        <v>12</v>
      </c>
      <c r="B23" s="27">
        <f>'Северсвет (ввод 1,2)'!D26+'Северсвет (ввод 1,2)'!G26</f>
        <v>1560.0000000013097</v>
      </c>
      <c r="C23" s="11">
        <f>Еврострой!D26+'Кронлес, Вологодская ягода'!G26+'Кронлес, Вологодская ягода'!D26+Еврострой!G26+'БизнесЛес,Стальконструкция'!D26+'БизнесЛес,Стальконструкция'!G26+'Котельная №2, ВКППЛ'!D26+'Котельная №2, ВКППЛ'!G26+Промбаза!D26+Промбаза!G26+Росэкспо!D26+Росэкспо!G26+ВКЗ!D26+ВКЗ!G26</f>
        <v>1517.9999999998017</v>
      </c>
      <c r="D23" s="27">
        <f t="shared" si="0"/>
        <v>42.00000000150794</v>
      </c>
      <c r="E23" s="27">
        <f>'Северсвет (ввод 1,2)'!J26+'Северсвет (ввод 1,2)'!M26</f>
        <v>959.9999999991269</v>
      </c>
      <c r="F23" s="27">
        <f>Еврострой!J26+Еврострой!M26+'Кронлес, Вологодская ягода'!J26+'Кронлес, Вологодская ягода'!M26+'БизнесЛес,Стальконструкция'!J26+'БизнесЛес,Стальконструкция'!M26+'Котельная №2, ВКППЛ'!J26+'Котельная №2, ВКППЛ'!M26+Промбаза!J26+Промбаза!M26+Росэкспо!J26+Росэкспо!M26+ВКЗ!J26+ВКЗ!M26</f>
        <v>915.0000000017485</v>
      </c>
      <c r="G23" s="27">
        <f t="shared" si="1"/>
        <v>44.99999999737838</v>
      </c>
    </row>
    <row r="24" spans="1:7" ht="15">
      <c r="A24" s="12">
        <v>13</v>
      </c>
      <c r="B24" s="27">
        <f>'Северсвет (ввод 1,2)'!D27+'Северсвет (ввод 1,2)'!G27</f>
        <v>1319.9999999987995</v>
      </c>
      <c r="C24" s="11">
        <f>Еврострой!D27+'Кронлес, Вологодская ягода'!G27+'Кронлес, Вологодская ягода'!D27+Еврострой!G27+'БизнесЛес,Стальконструкция'!D27+'БизнесЛес,Стальконструкция'!G27+'Котельная №2, ВКППЛ'!D27+'Котельная №2, ВКППЛ'!G27+Промбаза!D27+Промбаза!G27+Росэкспо!D27+Росэкспо!G27+ВКЗ!D27+ВКЗ!G27</f>
        <v>1237.99999999992</v>
      </c>
      <c r="D24" s="27">
        <f t="shared" si="0"/>
        <v>81.9999999988795</v>
      </c>
      <c r="E24" s="27">
        <f>'Северсвет (ввод 1,2)'!J27+'Северсвет (ввод 1,2)'!M27</f>
        <v>720.0000000007094</v>
      </c>
      <c r="F24" s="27">
        <f>Еврострой!J27+Еврострой!M27+'Кронлес, Вологодская ягода'!J27+'Кронлес, Вологодская ягода'!M27+'БизнесЛес,Стальконструкция'!J27+'БизнесЛес,Стальконструкция'!M27+'Котельная №2, ВКППЛ'!J27+'Котельная №2, ВКППЛ'!M27+Промбаза!J27+Промбаза!M27+Росэкспо!J27+Росэкспо!M27+ВКЗ!J27+ВКЗ!M27</f>
        <v>718.9999999978909</v>
      </c>
      <c r="G24" s="27">
        <f t="shared" si="1"/>
        <v>1.000000002818524</v>
      </c>
    </row>
    <row r="25" spans="1:7" ht="15">
      <c r="A25" s="12">
        <v>14</v>
      </c>
      <c r="B25" s="27">
        <f>'Северсвет (ввод 1,2)'!D28+'Северсвет (ввод 1,2)'!G28</f>
        <v>1439.9999999986903</v>
      </c>
      <c r="C25" s="11">
        <f>Еврострой!D28+'Кронлес, Вологодская ягода'!G28+'Кронлес, Вологодская ягода'!D28+Еврострой!G28+'БизнесЛес,Стальконструкция'!D28+'БизнесЛес,Стальконструкция'!G28+'Котельная №2, ВКППЛ'!D28+'Котельная №2, ВКППЛ'!G28+Промбаза!D28+Промбаза!G28+Росэкспо!D28+Росэкспо!G28+ВКЗ!D28+ВКЗ!G28</f>
        <v>1437.000000000512</v>
      </c>
      <c r="D25" s="27">
        <f t="shared" si="0"/>
        <v>2.999999998178282</v>
      </c>
      <c r="E25" s="27">
        <f>'Северсвет (ввод 1,2)'!J28+'Северсвет (ввод 1,2)'!M28</f>
        <v>960.0000000004911</v>
      </c>
      <c r="F25" s="27">
        <f>Еврострой!J28+Еврострой!M28+'Кронлес, Вологодская ягода'!J28+'Кронлес, Вологодская ягода'!M28+'БизнесЛес,Стальконструкция'!J28+'БизнесЛес,Стальконструкция'!M28+'Котельная №2, ВКППЛ'!J28+'Котельная №2, ВКППЛ'!M28+Промбаза!J28+Промбаза!M28+Росэкспо!J28+Росэкспо!M28+ВКЗ!J28+ВКЗ!M28</f>
        <v>919.0000000009832</v>
      </c>
      <c r="G25" s="27">
        <f t="shared" si="1"/>
        <v>40.99999999950796</v>
      </c>
    </row>
    <row r="26" spans="1:7" ht="15">
      <c r="A26" s="12">
        <v>15</v>
      </c>
      <c r="B26" s="27">
        <f>'Северсвет (ввод 1,2)'!D29+'Северсвет (ввод 1,2)'!G29</f>
        <v>1440.0000000014188</v>
      </c>
      <c r="C26" s="11">
        <f>Еврострой!D29+'Кронлес, Вологодская ягода'!G29+'Кронлес, Вологодская ягода'!D29+Еврострой!G29+'БизнесЛес,Стальконструкция'!D29+'БизнесЛес,Стальконструкция'!G29+'Котельная №2, ВКППЛ'!D29+'Котельная №2, ВКППЛ'!G29+Промбаза!D29+Промбаза!G29+Росэкспо!D29+Росэкспо!G29+ВКЗ!D29+ВКЗ!G29</f>
        <v>1421.000000000322</v>
      </c>
      <c r="D26" s="27">
        <f t="shared" si="0"/>
        <v>19.00000000109685</v>
      </c>
      <c r="E26" s="27">
        <f>'Северсвет (ввод 1,2)'!J29+'Северсвет (ввод 1,2)'!M29</f>
        <v>959.9999999991269</v>
      </c>
      <c r="F26" s="27">
        <f>Еврострой!J29+Еврострой!M29+'Кронлес, Вологодская ягода'!J29+'Кронлес, Вологодская ягода'!M29+'БизнесЛес,Стальконструкция'!J29+'БизнесЛес,Стальконструкция'!M29+'Котельная №2, ВКППЛ'!J29+'Котельная №2, ВКППЛ'!M29+Промбаза!J29+Промбаза!M29+Росэкспо!J29+Росэкспо!M29+ВКЗ!J29+ВКЗ!M29</f>
        <v>902.9999999998267</v>
      </c>
      <c r="G26" s="27">
        <f t="shared" si="1"/>
        <v>56.999999999300144</v>
      </c>
    </row>
    <row r="27" spans="1:7" ht="15">
      <c r="A27" s="12">
        <v>16</v>
      </c>
      <c r="B27" s="27">
        <f>'Северсвет (ввод 1,2)'!D30+'Северсвет (ввод 1,2)'!G30</f>
        <v>1319.9999999987995</v>
      </c>
      <c r="C27" s="11">
        <f>Еврострой!D30+'Кронлес, Вологодская ягода'!G30+'Кронлес, Вологодская ягода'!D30+Еврострой!G30+'БизнесЛес,Стальконструкция'!D30+'БизнесЛес,Стальконструкция'!G30+'Котельная №2, ВКППЛ'!D30+'Котельная №2, ВКППЛ'!G30+Промбаза!D30+Промбаза!G30+Росэкспо!D30+Росэкспо!G30+ВКЗ!D30+ВКЗ!G30</f>
        <v>1339.9999999992588</v>
      </c>
      <c r="D27" s="27">
        <f t="shared" si="0"/>
        <v>-20.000000000459295</v>
      </c>
      <c r="E27" s="27">
        <f>'Северсвет (ввод 1,2)'!J30+'Северсвет (ввод 1,2)'!M30</f>
        <v>840.0000000006003</v>
      </c>
      <c r="F27" s="27">
        <f>Еврострой!J30+Еврострой!M30+'Кронлес, Вологодская ягода'!J30+'Кронлес, Вологодская ягода'!M30+'БизнесЛес,Стальконструкция'!J30+'БизнесЛес,Стальконструкция'!M30+'Котельная №2, ВКППЛ'!J30+'Котельная №2, ВКППЛ'!M30+Промбаза!J30+Промбаза!M30+Росэкспо!J30+Росэкспо!M30+ВКЗ!J30+ВКЗ!M30</f>
        <v>722.000000000844</v>
      </c>
      <c r="G27" s="27">
        <f t="shared" si="1"/>
        <v>117.99999999975626</v>
      </c>
    </row>
    <row r="28" spans="1:7" ht="15">
      <c r="A28" s="12">
        <v>17</v>
      </c>
      <c r="B28" s="27">
        <f>'Северсвет (ввод 1,2)'!D31+'Северсвет (ввод 1,2)'!G31</f>
        <v>840.0000000019645</v>
      </c>
      <c r="C28" s="11">
        <f>Еврострой!D31+'Кронлес, Вологодская ягода'!G31+'Кронлес, Вологодская ягода'!D31+Еврострой!G31+'БизнесЛес,Стальконструкция'!D31+'БизнесЛес,Стальконструкция'!G31+'Котельная №2, ВКППЛ'!D31+'Котельная №2, ВКППЛ'!G31+Промбаза!D31+Промбаза!G31+Росэкспо!D31+Росэкспо!G31+ВКЗ!D31+ВКЗ!G31</f>
        <v>1355.000000000382</v>
      </c>
      <c r="D28" s="27">
        <f t="shared" si="0"/>
        <v>-514.9999999984175</v>
      </c>
      <c r="E28" s="27">
        <f>'Северсвет (ввод 1,2)'!J31+'Северсвет (ввод 1,2)'!M31</f>
        <v>719.9999999993452</v>
      </c>
      <c r="F28" s="27">
        <f>Еврострой!J31+Еврострой!M31+'Кронлес, Вологодская ягода'!J31+'Кронлес, Вологодская ягода'!M31+'БизнесЛес,Стальконструкция'!J31+'БизнесЛес,Стальконструкция'!M31+'Котельная №2, ВКППЛ'!J31+'Котельная №2, ВКППЛ'!M31+Промбаза!J31+Промбаза!M31+Росэкспо!J31+Росэкспо!M31+ВКЗ!J31+ВКЗ!M31</f>
        <v>766.9999999997231</v>
      </c>
      <c r="G28" s="27">
        <f t="shared" si="1"/>
        <v>-47.000000000377895</v>
      </c>
    </row>
    <row r="29" spans="1:7" ht="15">
      <c r="A29" s="12">
        <v>18</v>
      </c>
      <c r="B29" s="27">
        <f>'Северсвет (ввод 1,2)'!D32+'Северсвет (ввод 1,2)'!G32</f>
        <v>719.9999999993452</v>
      </c>
      <c r="C29" s="11">
        <f>Еврострой!D32+'Кронлес, Вологодская ягода'!G32+'Кронлес, Вологодская ягода'!D32+Еврострой!G32+'БизнесЛес,Стальконструкция'!D32+'БизнесЛес,Стальконструкция'!G32+'Котельная №2, ВКППЛ'!D32+'Котельная №2, ВКППЛ'!G32+Промбаза!D32+Промбаза!G32+Росэкспо!D32+Росэкспо!G32+ВКЗ!D32+ВКЗ!G32</f>
        <v>1138.0000000012615</v>
      </c>
      <c r="D29" s="27">
        <f t="shared" si="0"/>
        <v>-418.0000000019163</v>
      </c>
      <c r="E29" s="27">
        <f>'Северсвет (ввод 1,2)'!J32+'Северсвет (ввод 1,2)'!M32</f>
        <v>480.0000000009277</v>
      </c>
      <c r="F29" s="27">
        <f>Еврострой!J32+Еврострой!M32+'Кронлес, Вологодская ягода'!J32+'Кронлес, Вологодская ягода'!M32+'БизнесЛес,Стальконструкция'!J32+'БизнесЛес,Стальконструкция'!M32+'Котельная №2, ВКППЛ'!J32+'Котельная №2, ВКППЛ'!M32+Промбаза!J32+Промбаза!M32+Росэкспо!J32+Росэкспо!M32+ВКЗ!J32+ВКЗ!M32</f>
        <v>749.0000000000236</v>
      </c>
      <c r="G29" s="27">
        <f t="shared" si="1"/>
        <v>-268.99999999909596</v>
      </c>
    </row>
    <row r="30" spans="1:7" ht="15">
      <c r="A30" s="12">
        <v>19</v>
      </c>
      <c r="B30" s="27">
        <f>'Северсвет (ввод 1,2)'!D33+'Северсвет (ввод 1,2)'!G33</f>
        <v>599.9999999994543</v>
      </c>
      <c r="C30" s="11">
        <f>Еврострой!D33+'Кронлес, Вологодская ягода'!G33+'Кронлес, Вологодская ягода'!D33+Еврострой!G33+'БизнесЛес,Стальконструкция'!D33+'БизнесЛес,Стальконструкция'!G33+'Котельная №2, ВКППЛ'!D33+'Котельная №2, ВКППЛ'!G33+Промбаза!D33+Промбаза!G33+Росэкспо!D33+Росэкспо!G33+ВКЗ!D33+ВКЗ!G33</f>
        <v>931.9999999994025</v>
      </c>
      <c r="D30" s="27">
        <f t="shared" si="0"/>
        <v>-331.99999999994816</v>
      </c>
      <c r="E30" s="27">
        <f>'Северсвет (ввод 1,2)'!J33+'Северсвет (ввод 1,2)'!M33</f>
        <v>479.99999999956344</v>
      </c>
      <c r="F30" s="27">
        <f>Еврострой!J33+Еврострой!M33+'Кронлес, Вологодская ягода'!J33+'Кронлес, Вологодская ягода'!M33+'БизнесЛес,Стальконструкция'!J33+'БизнесЛес,Стальконструкция'!M33+'Котельная №2, ВКППЛ'!J33+'Котельная №2, ВКППЛ'!M33+Промбаза!J33+Промбаза!M33+Росэкспо!J33+Росэкспо!M33+ВКЗ!J33+ВКЗ!M33</f>
        <v>619.0000000001987</v>
      </c>
      <c r="G30" s="27">
        <f t="shared" si="1"/>
        <v>-139.00000000063528</v>
      </c>
    </row>
    <row r="31" spans="1:7" ht="15">
      <c r="A31" s="12">
        <v>20</v>
      </c>
      <c r="B31" s="27">
        <f>'Северсвет (ввод 1,2)'!D34+'Северсвет (ввод 1,2)'!G34</f>
        <v>719.9999999993452</v>
      </c>
      <c r="C31" s="11">
        <f>Еврострой!D34+'Кронлес, Вологодская ягода'!G34+'Кронлес, Вологодская ягода'!D34+Еврострой!G34+'БизнесЛес,Стальконструкция'!D34+'БизнесЛес,Стальконструкция'!G34+'Котельная №2, ВКППЛ'!D34+'Котельная №2, ВКППЛ'!G34+Промбаза!D34+Промбаза!G34+Росэкспо!D34+Росэкспо!G34+ВКЗ!D34+ВКЗ!G34</f>
        <v>802.0000000008849</v>
      </c>
      <c r="D31" s="27">
        <f t="shared" si="0"/>
        <v>-82.00000000153977</v>
      </c>
      <c r="E31" s="27">
        <f>'Северсвет (ввод 1,2)'!J34+'Северсвет (ввод 1,2)'!M34</f>
        <v>239.99999999978172</v>
      </c>
      <c r="F31" s="27">
        <f>Еврострой!J34+Еврострой!M34+'Кронлес, Вологодская ягода'!J34+'Кронлес, Вологодская ягода'!M34+'БизнесЛес,Стальконструкция'!J34+'БизнесЛес,Стальконструкция'!M34+'Котельная №2, ВКППЛ'!J34+'Котельная №2, ВКППЛ'!M34+Промбаза!J34+Промбаза!M34+Росэкспо!J34+Росэкспо!M34+ВКЗ!J34+ВКЗ!M34</f>
        <v>541.9999999998481</v>
      </c>
      <c r="G31" s="27">
        <f t="shared" si="1"/>
        <v>-302.0000000000664</v>
      </c>
    </row>
    <row r="32" spans="1:7" ht="15">
      <c r="A32" s="12">
        <v>21</v>
      </c>
      <c r="B32" s="27">
        <f>'Северсвет (ввод 1,2)'!D35+'Северсвет (ввод 1,2)'!G35</f>
        <v>720.0000000020736</v>
      </c>
      <c r="C32" s="11">
        <f>Еврострой!D35+'Кронлес, Вологодская ягода'!G35+'Кронлес, Вологодская ягода'!D35+Еврострой!G35+'БизнесЛес,Стальконструкция'!D35+'БизнесЛес,Стальконструкция'!G35+'Котельная №2, ВКППЛ'!D35+'Котельная №2, ВКППЛ'!G35+Промбаза!D35+Промбаза!G35+Росэкспо!D35+Росэкспо!G35+ВКЗ!D35+ВКЗ!G35</f>
        <v>760.9999999989668</v>
      </c>
      <c r="D32" s="27">
        <f t="shared" si="0"/>
        <v>-40.999999996893166</v>
      </c>
      <c r="E32" s="27">
        <f>'Северсвет (ввод 1,2)'!J35+'Северсвет (ввод 1,2)'!M35</f>
        <v>359.9999999996726</v>
      </c>
      <c r="F32" s="27">
        <f>Еврострой!J35+Еврострой!M35+'Кронлес, Вологодская ягода'!J35+'Кронлес, Вологодская ягода'!M35+'БизнесЛес,Стальконструкция'!J35+'БизнесЛес,Стальконструкция'!M35+'Котельная №2, ВКППЛ'!J35+'Котельная №2, ВКППЛ'!M35+Промбаза!J35+Промбаза!M35+Росэкспо!J35+Росэкспо!M35+ВКЗ!J35+ВКЗ!M35</f>
        <v>484.0000000000373</v>
      </c>
      <c r="G32" s="27">
        <f t="shared" si="1"/>
        <v>-124.00000000036471</v>
      </c>
    </row>
    <row r="33" spans="1:7" ht="15">
      <c r="A33" s="12">
        <v>22</v>
      </c>
      <c r="B33" s="27">
        <f>'Северсвет (ввод 1,2)'!D36+'Северсвет (ввод 1,2)'!G36</f>
        <v>719.9999999993452</v>
      </c>
      <c r="C33" s="11">
        <f>Еврострой!D36+'Кронлес, Вологодская ягода'!G36+'Кронлес, Вологодская ягода'!D36+Еврострой!G36+'БизнесЛес,Стальконструкция'!D36+'БизнесЛес,Стальконструкция'!G36+'Котельная №2, ВКППЛ'!D36+'Котельная №2, ВКППЛ'!G36+Промбаза!D36+Промбаза!G36+Росэкспо!D36+Росэкспо!G36+ВКЗ!D36+ВКЗ!G36</f>
        <v>592.0000000001664</v>
      </c>
      <c r="D33" s="27">
        <f t="shared" si="0"/>
        <v>127.99999999917873</v>
      </c>
      <c r="E33" s="27">
        <f>'Северсвет (ввод 1,2)'!J36+'Северсвет (ввод 1,2)'!M36</f>
        <v>239.99999999978172</v>
      </c>
      <c r="F33" s="27">
        <f>Еврострой!J36+Еврострой!M36+'Кронлес, Вологодская ягода'!J36+'Кронлес, Вологодская ягода'!M36+'БизнесЛес,Стальконструкция'!J36+'БизнесЛес,Стальконструкция'!M36+'Котельная №2, ВКППЛ'!J36+'Котельная №2, ВКППЛ'!M36+Промбаза!J36+Промбаза!M36+Росэкспо!J36+Росэкспо!M36+ВКЗ!J36+ВКЗ!M36</f>
        <v>337.00000000026193</v>
      </c>
      <c r="G33" s="27">
        <f t="shared" si="1"/>
        <v>-97.00000000048021</v>
      </c>
    </row>
    <row r="34" spans="1:7" ht="15">
      <c r="A34" s="12">
        <v>23</v>
      </c>
      <c r="B34" s="27">
        <f>'Северсвет (ввод 1,2)'!D37+'Северсвет (ввод 1,2)'!G37</f>
        <v>719.9999999993452</v>
      </c>
      <c r="C34" s="11">
        <f>Еврострой!D37+'Кронлес, Вологодская ягода'!G37+'Кронлес, Вологодская ягода'!D37+Еврострой!G37+'БизнесЛес,Стальконструкция'!D37+'БизнесЛес,Стальконструкция'!G37+'Котельная №2, ВКППЛ'!D37+'Котельная №2, ВКППЛ'!G37+Промбаза!D37+Промбаза!G37+Росэкспо!D37+Росэкспо!G37+ВКЗ!D37+ВКЗ!G37</f>
        <v>616.9999999992342</v>
      </c>
      <c r="D34" s="27">
        <f t="shared" si="0"/>
        <v>103.00000000011096</v>
      </c>
      <c r="E34" s="27">
        <f>'Северсвет (ввод 1,2)'!J37+'Северсвет (ввод 1,2)'!M37</f>
        <v>240.00000000114596</v>
      </c>
      <c r="F34" s="27">
        <f>Еврострой!J37+Еврострой!M37+'Кронлес, Вологодская ягода'!J37+'Кронлес, Вологодская ягода'!M37+'БизнесЛес,Стальконструкция'!J37+'БизнесЛес,Стальконструкция'!M37+'Котельная №2, ВКППЛ'!J37+'Котельная №2, ВКППЛ'!M37+Промбаза!J37+Промбаза!M37+Росэкспо!J37+Росэкспо!M37+ВКЗ!J37+ВКЗ!M37</f>
        <v>256.99999999984584</v>
      </c>
      <c r="G34" s="27">
        <f t="shared" si="1"/>
        <v>-16.999999998699877</v>
      </c>
    </row>
    <row r="35" spans="1:7" ht="15">
      <c r="A35" s="12">
        <v>24</v>
      </c>
      <c r="B35" s="27">
        <f>'Северсвет (ввод 1,2)'!D38+'Северсвет (ввод 1,2)'!G38</f>
        <v>719.9999999993452</v>
      </c>
      <c r="C35" s="11">
        <f>Еврострой!D38+'Кронлес, Вологодская ягода'!G38+'Кронлес, Вологодская ягода'!D38+Еврострой!G38+'БизнесЛес,Стальконструкция'!D38+'БизнесЛес,Стальконструкция'!G38+'Котельная №2, ВКППЛ'!D38+'Котельная №2, ВКППЛ'!G38+Промбаза!D38+Промбаза!G38+Росэкспо!D38+Росэкспо!G38+ВКЗ!D38+ВКЗ!G38</f>
        <v>335.99999999935335</v>
      </c>
      <c r="D35" s="27">
        <f t="shared" si="0"/>
        <v>383.9999999999918</v>
      </c>
      <c r="E35" s="27">
        <f>'Северсвет (ввод 1,2)'!J38+'Северсвет (ввод 1,2)'!M38</f>
        <v>239.99999999978172</v>
      </c>
      <c r="F35" s="27">
        <f>Еврострой!J38+Еврострой!M38+'Кронлес, Вологодская ягода'!J38+'Кронлес, Вологодская ягода'!M38+'БизнесЛес,Стальконструкция'!J38+'БизнесЛес,Стальконструкция'!M38+'Котельная №2, ВКППЛ'!J38+'Котельная №2, ВКППЛ'!M38+Промбаза!J38+Промбаза!M38+Росэкспо!J38+Росэкспо!M38+ВКЗ!J38+ВКЗ!M38</f>
        <v>184.99999999983174</v>
      </c>
      <c r="G35" s="27">
        <f t="shared" si="1"/>
        <v>54.99999999994998</v>
      </c>
    </row>
    <row r="36" spans="1:7" ht="15">
      <c r="A36" s="11" t="s">
        <v>11</v>
      </c>
      <c r="B36" s="27">
        <f>SUM(B12:B35)</f>
        <v>23039.999999998145</v>
      </c>
      <c r="C36" s="27">
        <f>SUM(C12:C35)</f>
        <v>23026.99999999925</v>
      </c>
      <c r="D36" s="27">
        <f>SUM(D12:D35)</f>
        <v>12.999999998896783</v>
      </c>
      <c r="E36" s="27">
        <f>SUM(E12:E35)</f>
        <v>13200.000000000273</v>
      </c>
      <c r="F36" s="27">
        <f>SUM(F12:F35)</f>
        <v>13189.000000000418</v>
      </c>
      <c r="G36" s="27">
        <f t="shared" si="1"/>
        <v>10.99999999985448</v>
      </c>
    </row>
    <row r="38" spans="1:7" ht="59.25" customHeight="1">
      <c r="A38" s="40" t="s">
        <v>59</v>
      </c>
      <c r="B38" s="40"/>
      <c r="C38" s="40"/>
      <c r="D38" s="40"/>
      <c r="E38" s="40" t="s">
        <v>15</v>
      </c>
      <c r="F38" s="40"/>
      <c r="G38" s="40"/>
    </row>
  </sheetData>
  <sheetProtection/>
  <mergeCells count="4">
    <mergeCell ref="A7:A10"/>
    <mergeCell ref="B7:G7"/>
    <mergeCell ref="B8:D9"/>
    <mergeCell ref="E8:G9"/>
  </mergeCells>
  <printOptions/>
  <pageMargins left="0.5905511811023623" right="0.18" top="0.7480314960629921" bottom="0.7480314960629921" header="0.31496062992125984" footer="0.31496062992125984"/>
  <pageSetup fitToHeight="1" fitToWidth="1" horizontalDpi="600" verticalDpi="600" orientation="portrait" paperSize="9" scale="8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1"/>
  <sheetViews>
    <sheetView zoomScale="80" zoomScaleNormal="80" zoomScalePageLayoutView="0" workbookViewId="0" topLeftCell="A10">
      <selection activeCell="A1" sqref="A1:M41"/>
    </sheetView>
  </sheetViews>
  <sheetFormatPr defaultColWidth="9.140625" defaultRowHeight="15"/>
  <cols>
    <col min="1" max="1" width="6.421875" style="0" customWidth="1"/>
    <col min="2" max="2" width="11.8515625" style="0" customWidth="1"/>
    <col min="4" max="4" width="15.421875" style="0" customWidth="1"/>
    <col min="5" max="5" width="11.421875" style="0" customWidth="1"/>
    <col min="7" max="7" width="15.8515625" style="0" customWidth="1"/>
    <col min="8" max="8" width="11.7109375" style="0" customWidth="1"/>
    <col min="10" max="10" width="15.57421875" style="0" customWidth="1"/>
    <col min="11" max="11" width="11.57421875" style="0" customWidth="1"/>
    <col min="13" max="13" width="15.421875" style="0" customWidth="1"/>
  </cols>
  <sheetData>
    <row r="1" spans="1:11" ht="15.75">
      <c r="A1" s="1" t="s">
        <v>0</v>
      </c>
      <c r="K1" s="13" t="s">
        <v>17</v>
      </c>
    </row>
    <row r="2" spans="1:10" ht="11.25" customHeight="1">
      <c r="A2" s="2" t="s">
        <v>1</v>
      </c>
      <c r="J2" s="2" t="s">
        <v>18</v>
      </c>
    </row>
    <row r="3" ht="15.75">
      <c r="A3" s="1" t="s">
        <v>2</v>
      </c>
    </row>
    <row r="4" ht="15.75">
      <c r="G4" s="3" t="s">
        <v>3</v>
      </c>
    </row>
    <row r="5" ht="7.5" customHeight="1"/>
    <row r="6" ht="15.75">
      <c r="G6" s="4" t="s">
        <v>4</v>
      </c>
    </row>
    <row r="7" ht="15.75">
      <c r="G7" s="4" t="s">
        <v>84</v>
      </c>
    </row>
    <row r="8" ht="10.5" customHeight="1">
      <c r="I8" s="4"/>
    </row>
    <row r="9" spans="1:13" ht="15.75">
      <c r="A9" s="101" t="s">
        <v>7</v>
      </c>
      <c r="B9" s="99" t="s">
        <v>5</v>
      </c>
      <c r="C9" s="99"/>
      <c r="D9" s="99"/>
      <c r="E9" s="99"/>
      <c r="F9" s="99"/>
      <c r="G9" s="99"/>
      <c r="H9" s="99" t="s">
        <v>10</v>
      </c>
      <c r="I9" s="99"/>
      <c r="J9" s="99"/>
      <c r="K9" s="99"/>
      <c r="L9" s="99"/>
      <c r="M9" s="99"/>
    </row>
    <row r="10" spans="1:13" ht="15.75">
      <c r="A10" s="101"/>
      <c r="B10" s="100" t="s">
        <v>23</v>
      </c>
      <c r="C10" s="100"/>
      <c r="D10" s="100"/>
      <c r="E10" s="100" t="s">
        <v>24</v>
      </c>
      <c r="F10" s="100"/>
      <c r="G10" s="100"/>
      <c r="H10" s="100" t="s">
        <v>23</v>
      </c>
      <c r="I10" s="100"/>
      <c r="J10" s="100"/>
      <c r="K10" s="100" t="s">
        <v>24</v>
      </c>
      <c r="L10" s="100"/>
      <c r="M10" s="100"/>
    </row>
    <row r="11" spans="1:13" ht="15.75" customHeight="1">
      <c r="A11" s="101"/>
      <c r="B11" s="102" t="s">
        <v>19</v>
      </c>
      <c r="C11" s="102"/>
      <c r="D11" s="102"/>
      <c r="E11" s="102" t="s">
        <v>19</v>
      </c>
      <c r="F11" s="102"/>
      <c r="G11" s="102"/>
      <c r="H11" s="102" t="s">
        <v>19</v>
      </c>
      <c r="I11" s="102"/>
      <c r="J11" s="102"/>
      <c r="K11" s="102" t="s">
        <v>19</v>
      </c>
      <c r="L11" s="102"/>
      <c r="M11" s="102"/>
    </row>
    <row r="12" spans="1:13" ht="47.25">
      <c r="A12" s="101"/>
      <c r="B12" s="6" t="s">
        <v>9</v>
      </c>
      <c r="C12" s="7" t="s">
        <v>8</v>
      </c>
      <c r="D12" s="6" t="s">
        <v>12</v>
      </c>
      <c r="E12" s="6" t="s">
        <v>9</v>
      </c>
      <c r="F12" s="7" t="s">
        <v>8</v>
      </c>
      <c r="G12" s="6" t="s">
        <v>12</v>
      </c>
      <c r="H12" s="6" t="s">
        <v>9</v>
      </c>
      <c r="I12" s="7" t="s">
        <v>8</v>
      </c>
      <c r="J12" s="6" t="s">
        <v>12</v>
      </c>
      <c r="K12" s="6" t="s">
        <v>9</v>
      </c>
      <c r="L12" s="7" t="s">
        <v>8</v>
      </c>
      <c r="M12" s="6" t="s">
        <v>12</v>
      </c>
    </row>
    <row r="13" spans="1:13" ht="15.75">
      <c r="A13" s="6">
        <v>1</v>
      </c>
      <c r="B13" s="8">
        <v>2</v>
      </c>
      <c r="C13" s="6">
        <v>3</v>
      </c>
      <c r="D13" s="8">
        <v>4</v>
      </c>
      <c r="E13" s="6">
        <v>5</v>
      </c>
      <c r="F13" s="8">
        <v>6</v>
      </c>
      <c r="G13" s="6">
        <v>7</v>
      </c>
      <c r="H13" s="8">
        <v>8</v>
      </c>
      <c r="I13" s="6">
        <v>9</v>
      </c>
      <c r="J13" s="8">
        <v>10</v>
      </c>
      <c r="K13" s="6">
        <v>11</v>
      </c>
      <c r="L13" s="8">
        <v>12</v>
      </c>
      <c r="M13" s="6">
        <v>13</v>
      </c>
    </row>
    <row r="14" spans="1:13" ht="15.75">
      <c r="A14" s="6">
        <v>0</v>
      </c>
      <c r="B14" s="21">
        <v>1125.4</v>
      </c>
      <c r="C14" s="9"/>
      <c r="D14" s="10"/>
      <c r="E14" s="11">
        <v>360.84</v>
      </c>
      <c r="F14" s="11"/>
      <c r="G14" s="11"/>
      <c r="H14" s="11">
        <v>851.49</v>
      </c>
      <c r="I14" s="11"/>
      <c r="J14" s="11"/>
      <c r="K14" s="11">
        <v>263.71</v>
      </c>
      <c r="L14" s="11"/>
      <c r="M14" s="11"/>
    </row>
    <row r="15" spans="1:13" ht="15">
      <c r="A15" s="12">
        <v>1</v>
      </c>
      <c r="B15" s="11">
        <v>1125.46</v>
      </c>
      <c r="C15" s="11">
        <f>B15-B14</f>
        <v>0.05999999999994543</v>
      </c>
      <c r="D15" s="11">
        <f>C15*12000</f>
        <v>719.9999999993452</v>
      </c>
      <c r="E15" s="11">
        <v>360.84</v>
      </c>
      <c r="F15" s="11">
        <f>E15-E14</f>
        <v>0</v>
      </c>
      <c r="G15" s="11">
        <f>F15*12000</f>
        <v>0</v>
      </c>
      <c r="H15" s="11">
        <v>851.52</v>
      </c>
      <c r="I15" s="11">
        <f aca="true" t="shared" si="0" ref="I15:I37">H15-H14</f>
        <v>0.029999999999972715</v>
      </c>
      <c r="J15" s="11">
        <f>I15*12000</f>
        <v>359.9999999996726</v>
      </c>
      <c r="K15" s="11">
        <v>263.71</v>
      </c>
      <c r="L15" s="11">
        <f>K15-K14</f>
        <v>0</v>
      </c>
      <c r="M15" s="11">
        <f>L15*12000</f>
        <v>0</v>
      </c>
    </row>
    <row r="16" spans="1:13" ht="15.75">
      <c r="A16" s="6">
        <v>2</v>
      </c>
      <c r="B16" s="11">
        <v>1125.52</v>
      </c>
      <c r="C16" s="11">
        <f aca="true" t="shared" si="1" ref="C16:C37">B16-B15</f>
        <v>0.05999999999994543</v>
      </c>
      <c r="D16" s="11">
        <f aca="true" t="shared" si="2" ref="D16:D38">C16*12000</f>
        <v>719.9999999993452</v>
      </c>
      <c r="E16" s="11">
        <v>360.84</v>
      </c>
      <c r="F16" s="11">
        <f aca="true" t="shared" si="3" ref="F16:F38">E16-E15</f>
        <v>0</v>
      </c>
      <c r="G16" s="11">
        <f aca="true" t="shared" si="4" ref="G16:G38">F16*12000</f>
        <v>0</v>
      </c>
      <c r="H16" s="11">
        <v>851.55</v>
      </c>
      <c r="I16" s="11">
        <f t="shared" si="0"/>
        <v>0.029999999999972715</v>
      </c>
      <c r="J16" s="11">
        <f aca="true" t="shared" si="5" ref="J16:J38">I16*12000</f>
        <v>359.9999999996726</v>
      </c>
      <c r="K16" s="11">
        <v>263.71</v>
      </c>
      <c r="L16" s="11">
        <f aca="true" t="shared" si="6" ref="L16:L38">K16-K15</f>
        <v>0</v>
      </c>
      <c r="M16" s="11">
        <f aca="true" t="shared" si="7" ref="M16:M38">L16*12000</f>
        <v>0</v>
      </c>
    </row>
    <row r="17" spans="1:13" ht="15">
      <c r="A17" s="12">
        <v>3</v>
      </c>
      <c r="B17" s="11">
        <v>1125.57</v>
      </c>
      <c r="C17" s="11">
        <f t="shared" si="1"/>
        <v>0.049999999999954525</v>
      </c>
      <c r="D17" s="11">
        <f t="shared" si="2"/>
        <v>599.9999999994543</v>
      </c>
      <c r="E17" s="11">
        <v>360.84</v>
      </c>
      <c r="F17" s="11">
        <f t="shared" si="3"/>
        <v>0</v>
      </c>
      <c r="G17" s="11">
        <f t="shared" si="4"/>
        <v>0</v>
      </c>
      <c r="H17" s="11">
        <v>851.58</v>
      </c>
      <c r="I17" s="11">
        <f t="shared" si="0"/>
        <v>0.030000000000086402</v>
      </c>
      <c r="J17" s="11">
        <f t="shared" si="5"/>
        <v>360.0000000010368</v>
      </c>
      <c r="K17" s="11">
        <v>263.71</v>
      </c>
      <c r="L17" s="11">
        <f t="shared" si="6"/>
        <v>0</v>
      </c>
      <c r="M17" s="11">
        <f t="shared" si="7"/>
        <v>0</v>
      </c>
    </row>
    <row r="18" spans="1:13" ht="15.75">
      <c r="A18" s="6">
        <v>4</v>
      </c>
      <c r="B18" s="11">
        <v>1125.63</v>
      </c>
      <c r="C18" s="11">
        <f t="shared" si="1"/>
        <v>0.060000000000172804</v>
      </c>
      <c r="D18" s="11">
        <f t="shared" si="2"/>
        <v>720.0000000020736</v>
      </c>
      <c r="E18" s="11">
        <v>360.84</v>
      </c>
      <c r="F18" s="11">
        <f t="shared" si="3"/>
        <v>0</v>
      </c>
      <c r="G18" s="11">
        <f t="shared" si="4"/>
        <v>0</v>
      </c>
      <c r="H18" s="11">
        <v>851.61</v>
      </c>
      <c r="I18" s="11">
        <f t="shared" si="0"/>
        <v>0.029999999999972715</v>
      </c>
      <c r="J18" s="11">
        <f t="shared" si="5"/>
        <v>359.9999999996726</v>
      </c>
      <c r="K18" s="11">
        <v>263.71</v>
      </c>
      <c r="L18" s="11">
        <f t="shared" si="6"/>
        <v>0</v>
      </c>
      <c r="M18" s="11">
        <f t="shared" si="7"/>
        <v>0</v>
      </c>
    </row>
    <row r="19" spans="1:13" ht="15">
      <c r="A19" s="12">
        <v>5</v>
      </c>
      <c r="B19" s="11">
        <v>1125.69</v>
      </c>
      <c r="C19" s="11">
        <f t="shared" si="1"/>
        <v>0.05999999999994543</v>
      </c>
      <c r="D19" s="11">
        <f t="shared" si="2"/>
        <v>719.9999999993452</v>
      </c>
      <c r="E19" s="11">
        <v>360.84</v>
      </c>
      <c r="F19" s="11">
        <f t="shared" si="3"/>
        <v>0</v>
      </c>
      <c r="G19" s="11">
        <f t="shared" si="4"/>
        <v>0</v>
      </c>
      <c r="H19" s="11">
        <v>851.64</v>
      </c>
      <c r="I19" s="11">
        <f t="shared" si="0"/>
        <v>0.029999999999972715</v>
      </c>
      <c r="J19" s="11">
        <f t="shared" si="5"/>
        <v>359.9999999996726</v>
      </c>
      <c r="K19" s="11">
        <v>263.71</v>
      </c>
      <c r="L19" s="11">
        <f t="shared" si="6"/>
        <v>0</v>
      </c>
      <c r="M19" s="11">
        <f t="shared" si="7"/>
        <v>0</v>
      </c>
    </row>
    <row r="20" spans="1:13" ht="15.75">
      <c r="A20" s="6">
        <v>6</v>
      </c>
      <c r="B20" s="11">
        <v>1125.75</v>
      </c>
      <c r="C20" s="11">
        <f t="shared" si="1"/>
        <v>0.05999999999994543</v>
      </c>
      <c r="D20" s="11">
        <f t="shared" si="2"/>
        <v>719.9999999993452</v>
      </c>
      <c r="E20" s="11">
        <v>360.84</v>
      </c>
      <c r="F20" s="11">
        <f t="shared" si="3"/>
        <v>0</v>
      </c>
      <c r="G20" s="11">
        <f t="shared" si="4"/>
        <v>0</v>
      </c>
      <c r="H20" s="11">
        <v>851.67</v>
      </c>
      <c r="I20" s="11">
        <f t="shared" si="0"/>
        <v>0.029999999999972715</v>
      </c>
      <c r="J20" s="11">
        <f t="shared" si="5"/>
        <v>359.9999999996726</v>
      </c>
      <c r="K20" s="11">
        <v>263.71</v>
      </c>
      <c r="L20" s="11">
        <f t="shared" si="6"/>
        <v>0</v>
      </c>
      <c r="M20" s="11">
        <f t="shared" si="7"/>
        <v>0</v>
      </c>
    </row>
    <row r="21" spans="1:13" ht="15">
      <c r="A21" s="12">
        <v>7</v>
      </c>
      <c r="B21" s="11">
        <v>1125.81</v>
      </c>
      <c r="C21" s="11">
        <f t="shared" si="1"/>
        <v>0.05999999999994543</v>
      </c>
      <c r="D21" s="11">
        <f t="shared" si="2"/>
        <v>719.9999999993452</v>
      </c>
      <c r="E21" s="11">
        <v>360.84</v>
      </c>
      <c r="F21" s="11">
        <f t="shared" si="3"/>
        <v>0</v>
      </c>
      <c r="G21" s="11">
        <f t="shared" si="4"/>
        <v>0</v>
      </c>
      <c r="H21" s="11">
        <v>851.7</v>
      </c>
      <c r="I21" s="11">
        <f t="shared" si="0"/>
        <v>0.030000000000086402</v>
      </c>
      <c r="J21" s="11">
        <f t="shared" si="5"/>
        <v>360.0000000010368</v>
      </c>
      <c r="K21" s="11">
        <v>263.71</v>
      </c>
      <c r="L21" s="11">
        <f t="shared" si="6"/>
        <v>0</v>
      </c>
      <c r="M21" s="11">
        <f t="shared" si="7"/>
        <v>0</v>
      </c>
    </row>
    <row r="22" spans="1:13" ht="15.75">
      <c r="A22" s="6">
        <v>8</v>
      </c>
      <c r="B22" s="11">
        <v>1125.88</v>
      </c>
      <c r="C22" s="11">
        <f t="shared" si="1"/>
        <v>0.07000000000016371</v>
      </c>
      <c r="D22" s="11">
        <f t="shared" si="2"/>
        <v>840.0000000019645</v>
      </c>
      <c r="E22" s="11">
        <v>360.84</v>
      </c>
      <c r="F22" s="11">
        <f t="shared" si="3"/>
        <v>0</v>
      </c>
      <c r="G22" s="11">
        <f t="shared" si="4"/>
        <v>0</v>
      </c>
      <c r="H22" s="11">
        <v>851.74</v>
      </c>
      <c r="I22" s="11">
        <f t="shared" si="0"/>
        <v>0.03999999999996362</v>
      </c>
      <c r="J22" s="11">
        <f t="shared" si="5"/>
        <v>479.99999999956344</v>
      </c>
      <c r="K22" s="11">
        <v>263.71</v>
      </c>
      <c r="L22" s="11">
        <f t="shared" si="6"/>
        <v>0</v>
      </c>
      <c r="M22" s="11">
        <f t="shared" si="7"/>
        <v>0</v>
      </c>
    </row>
    <row r="23" spans="1:13" ht="15">
      <c r="A23" s="12">
        <v>9</v>
      </c>
      <c r="B23" s="11">
        <v>1126.01</v>
      </c>
      <c r="C23" s="11">
        <f t="shared" si="1"/>
        <v>0.12999999999988177</v>
      </c>
      <c r="D23" s="11">
        <f t="shared" si="2"/>
        <v>1559.9999999985812</v>
      </c>
      <c r="E23" s="11">
        <v>360.84</v>
      </c>
      <c r="F23" s="11">
        <f t="shared" si="3"/>
        <v>0</v>
      </c>
      <c r="G23" s="11">
        <f t="shared" si="4"/>
        <v>0</v>
      </c>
      <c r="H23" s="11">
        <v>851.82</v>
      </c>
      <c r="I23" s="11">
        <f t="shared" si="0"/>
        <v>0.08000000000004093</v>
      </c>
      <c r="J23" s="11">
        <f t="shared" si="5"/>
        <v>960.0000000004911</v>
      </c>
      <c r="K23" s="11">
        <v>263.71</v>
      </c>
      <c r="L23" s="11">
        <f t="shared" si="6"/>
        <v>0</v>
      </c>
      <c r="M23" s="11">
        <f t="shared" si="7"/>
        <v>0</v>
      </c>
    </row>
    <row r="24" spans="1:13" ht="15.75">
      <c r="A24" s="6">
        <v>10</v>
      </c>
      <c r="B24" s="11">
        <v>1126.13</v>
      </c>
      <c r="C24" s="11">
        <f t="shared" si="1"/>
        <v>0.12000000000011823</v>
      </c>
      <c r="D24" s="11">
        <f t="shared" si="2"/>
        <v>1440.0000000014188</v>
      </c>
      <c r="E24" s="11">
        <v>360.84</v>
      </c>
      <c r="F24" s="11">
        <f t="shared" si="3"/>
        <v>0</v>
      </c>
      <c r="G24" s="11">
        <f t="shared" si="4"/>
        <v>0</v>
      </c>
      <c r="H24" s="11">
        <v>851.9</v>
      </c>
      <c r="I24" s="11">
        <f t="shared" si="0"/>
        <v>0.07999999999992724</v>
      </c>
      <c r="J24" s="11">
        <f t="shared" si="5"/>
        <v>959.9999999991269</v>
      </c>
      <c r="K24" s="11">
        <v>263.71</v>
      </c>
      <c r="L24" s="11">
        <f t="shared" si="6"/>
        <v>0</v>
      </c>
      <c r="M24" s="11">
        <f t="shared" si="7"/>
        <v>0</v>
      </c>
    </row>
    <row r="25" spans="1:13" ht="15">
      <c r="A25" s="12">
        <v>11</v>
      </c>
      <c r="B25" s="11">
        <v>1126.25</v>
      </c>
      <c r="C25" s="11">
        <f t="shared" si="1"/>
        <v>0.11999999999989086</v>
      </c>
      <c r="D25" s="11">
        <f t="shared" si="2"/>
        <v>1439.9999999986903</v>
      </c>
      <c r="E25" s="11">
        <v>360.84</v>
      </c>
      <c r="F25" s="11">
        <f t="shared" si="3"/>
        <v>0</v>
      </c>
      <c r="G25" s="11">
        <f t="shared" si="4"/>
        <v>0</v>
      </c>
      <c r="H25" s="11">
        <v>851.97</v>
      </c>
      <c r="I25" s="11">
        <f t="shared" si="0"/>
        <v>0.07000000000005002</v>
      </c>
      <c r="J25" s="11">
        <f t="shared" si="5"/>
        <v>840.0000000006003</v>
      </c>
      <c r="K25" s="11">
        <v>263.71</v>
      </c>
      <c r="L25" s="11">
        <f t="shared" si="6"/>
        <v>0</v>
      </c>
      <c r="M25" s="11">
        <f t="shared" si="7"/>
        <v>0</v>
      </c>
    </row>
    <row r="26" spans="1:13" ht="15.75">
      <c r="A26" s="6">
        <v>12</v>
      </c>
      <c r="B26" s="11">
        <v>1126.38</v>
      </c>
      <c r="C26" s="11">
        <f t="shared" si="1"/>
        <v>0.13000000000010914</v>
      </c>
      <c r="D26" s="11">
        <f t="shared" si="2"/>
        <v>1560.0000000013097</v>
      </c>
      <c r="E26" s="11">
        <v>360.84</v>
      </c>
      <c r="F26" s="11">
        <f t="shared" si="3"/>
        <v>0</v>
      </c>
      <c r="G26" s="11">
        <f t="shared" si="4"/>
        <v>0</v>
      </c>
      <c r="H26" s="11">
        <v>852.05</v>
      </c>
      <c r="I26" s="11">
        <f t="shared" si="0"/>
        <v>0.07999999999992724</v>
      </c>
      <c r="J26" s="11">
        <f t="shared" si="5"/>
        <v>959.9999999991269</v>
      </c>
      <c r="K26" s="11">
        <v>263.71</v>
      </c>
      <c r="L26" s="11">
        <f t="shared" si="6"/>
        <v>0</v>
      </c>
      <c r="M26" s="11">
        <f t="shared" si="7"/>
        <v>0</v>
      </c>
    </row>
    <row r="27" spans="1:13" ht="15">
      <c r="A27" s="12">
        <v>13</v>
      </c>
      <c r="B27" s="11">
        <v>1126.49</v>
      </c>
      <c r="C27" s="11">
        <f t="shared" si="1"/>
        <v>0.10999999999989996</v>
      </c>
      <c r="D27" s="11">
        <f t="shared" si="2"/>
        <v>1319.9999999987995</v>
      </c>
      <c r="E27" s="11">
        <v>360.84</v>
      </c>
      <c r="F27" s="11">
        <f t="shared" si="3"/>
        <v>0</v>
      </c>
      <c r="G27" s="11">
        <f t="shared" si="4"/>
        <v>0</v>
      </c>
      <c r="H27" s="11">
        <v>852.11</v>
      </c>
      <c r="I27" s="11">
        <f t="shared" si="0"/>
        <v>0.06000000000005912</v>
      </c>
      <c r="J27" s="11">
        <f t="shared" si="5"/>
        <v>720.0000000007094</v>
      </c>
      <c r="K27" s="11">
        <v>263.71</v>
      </c>
      <c r="L27" s="11">
        <f t="shared" si="6"/>
        <v>0</v>
      </c>
      <c r="M27" s="11">
        <f t="shared" si="7"/>
        <v>0</v>
      </c>
    </row>
    <row r="28" spans="1:13" ht="15.75">
      <c r="A28" s="6">
        <v>14</v>
      </c>
      <c r="B28" s="11">
        <v>1126.61</v>
      </c>
      <c r="C28" s="11">
        <f t="shared" si="1"/>
        <v>0.11999999999989086</v>
      </c>
      <c r="D28" s="11">
        <f t="shared" si="2"/>
        <v>1439.9999999986903</v>
      </c>
      <c r="E28" s="11">
        <v>360.84</v>
      </c>
      <c r="F28" s="11">
        <f t="shared" si="3"/>
        <v>0</v>
      </c>
      <c r="G28" s="11">
        <f t="shared" si="4"/>
        <v>0</v>
      </c>
      <c r="H28" s="11">
        <v>852.19</v>
      </c>
      <c r="I28" s="11">
        <f t="shared" si="0"/>
        <v>0.08000000000004093</v>
      </c>
      <c r="J28" s="11">
        <f t="shared" si="5"/>
        <v>960.0000000004911</v>
      </c>
      <c r="K28" s="11">
        <v>263.71</v>
      </c>
      <c r="L28" s="11">
        <f t="shared" si="6"/>
        <v>0</v>
      </c>
      <c r="M28" s="11">
        <f t="shared" si="7"/>
        <v>0</v>
      </c>
    </row>
    <row r="29" spans="1:13" ht="15">
      <c r="A29" s="12">
        <v>15</v>
      </c>
      <c r="B29" s="11">
        <v>1126.73</v>
      </c>
      <c r="C29" s="11">
        <f t="shared" si="1"/>
        <v>0.12000000000011823</v>
      </c>
      <c r="D29" s="11">
        <f t="shared" si="2"/>
        <v>1440.0000000014188</v>
      </c>
      <c r="E29" s="11">
        <v>360.84</v>
      </c>
      <c r="F29" s="11">
        <f t="shared" si="3"/>
        <v>0</v>
      </c>
      <c r="G29" s="11">
        <f t="shared" si="4"/>
        <v>0</v>
      </c>
      <c r="H29" s="11">
        <v>852.27</v>
      </c>
      <c r="I29" s="11">
        <f t="shared" si="0"/>
        <v>0.07999999999992724</v>
      </c>
      <c r="J29" s="11">
        <f t="shared" si="5"/>
        <v>959.9999999991269</v>
      </c>
      <c r="K29" s="11">
        <v>263.71</v>
      </c>
      <c r="L29" s="11">
        <f t="shared" si="6"/>
        <v>0</v>
      </c>
      <c r="M29" s="11">
        <f t="shared" si="7"/>
        <v>0</v>
      </c>
    </row>
    <row r="30" spans="1:13" ht="15.75">
      <c r="A30" s="6">
        <v>16</v>
      </c>
      <c r="B30" s="11">
        <v>1126.84</v>
      </c>
      <c r="C30" s="11">
        <f t="shared" si="1"/>
        <v>0.10999999999989996</v>
      </c>
      <c r="D30" s="11">
        <f t="shared" si="2"/>
        <v>1319.9999999987995</v>
      </c>
      <c r="E30" s="11">
        <v>360.84</v>
      </c>
      <c r="F30" s="11">
        <f t="shared" si="3"/>
        <v>0</v>
      </c>
      <c r="G30" s="11">
        <f t="shared" si="4"/>
        <v>0</v>
      </c>
      <c r="H30" s="11">
        <v>852.34</v>
      </c>
      <c r="I30" s="11">
        <f t="shared" si="0"/>
        <v>0.07000000000005002</v>
      </c>
      <c r="J30" s="11">
        <f t="shared" si="5"/>
        <v>840.0000000006003</v>
      </c>
      <c r="K30" s="11">
        <v>263.71</v>
      </c>
      <c r="L30" s="11">
        <f t="shared" si="6"/>
        <v>0</v>
      </c>
      <c r="M30" s="11">
        <f t="shared" si="7"/>
        <v>0</v>
      </c>
    </row>
    <row r="31" spans="1:13" ht="15">
      <c r="A31" s="12">
        <v>17</v>
      </c>
      <c r="B31" s="11">
        <v>1126.91</v>
      </c>
      <c r="C31" s="11">
        <f t="shared" si="1"/>
        <v>0.07000000000016371</v>
      </c>
      <c r="D31" s="11">
        <f t="shared" si="2"/>
        <v>840.0000000019645</v>
      </c>
      <c r="E31" s="11">
        <v>360.84</v>
      </c>
      <c r="F31" s="11">
        <f t="shared" si="3"/>
        <v>0</v>
      </c>
      <c r="G31" s="11">
        <f t="shared" si="4"/>
        <v>0</v>
      </c>
      <c r="H31" s="11">
        <v>852.4</v>
      </c>
      <c r="I31" s="11">
        <f t="shared" si="0"/>
        <v>0.05999999999994543</v>
      </c>
      <c r="J31" s="11">
        <f t="shared" si="5"/>
        <v>719.9999999993452</v>
      </c>
      <c r="K31" s="11">
        <v>263.71</v>
      </c>
      <c r="L31" s="11">
        <f t="shared" si="6"/>
        <v>0</v>
      </c>
      <c r="M31" s="11">
        <f t="shared" si="7"/>
        <v>0</v>
      </c>
    </row>
    <row r="32" spans="1:13" ht="15.75">
      <c r="A32" s="6">
        <v>18</v>
      </c>
      <c r="B32" s="11">
        <v>1126.97</v>
      </c>
      <c r="C32" s="11">
        <f t="shared" si="1"/>
        <v>0.05999999999994543</v>
      </c>
      <c r="D32" s="11">
        <f t="shared" si="2"/>
        <v>719.9999999993452</v>
      </c>
      <c r="E32" s="11">
        <v>360.84</v>
      </c>
      <c r="F32" s="11">
        <f t="shared" si="3"/>
        <v>0</v>
      </c>
      <c r="G32" s="11">
        <f t="shared" si="4"/>
        <v>0</v>
      </c>
      <c r="H32" s="11">
        <v>852.44</v>
      </c>
      <c r="I32" s="11">
        <f t="shared" si="0"/>
        <v>0.04000000000007731</v>
      </c>
      <c r="J32" s="11">
        <f t="shared" si="5"/>
        <v>480.0000000009277</v>
      </c>
      <c r="K32" s="11">
        <v>263.71</v>
      </c>
      <c r="L32" s="11">
        <f t="shared" si="6"/>
        <v>0</v>
      </c>
      <c r="M32" s="11">
        <f t="shared" si="7"/>
        <v>0</v>
      </c>
    </row>
    <row r="33" spans="1:13" ht="15">
      <c r="A33" s="12">
        <v>19</v>
      </c>
      <c r="B33" s="11">
        <v>1127.02</v>
      </c>
      <c r="C33" s="11">
        <f t="shared" si="1"/>
        <v>0.049999999999954525</v>
      </c>
      <c r="D33" s="11">
        <f t="shared" si="2"/>
        <v>599.9999999994543</v>
      </c>
      <c r="E33" s="11">
        <v>360.84</v>
      </c>
      <c r="F33" s="11">
        <f t="shared" si="3"/>
        <v>0</v>
      </c>
      <c r="G33" s="11">
        <f t="shared" si="4"/>
        <v>0</v>
      </c>
      <c r="H33" s="11">
        <v>852.48</v>
      </c>
      <c r="I33" s="11">
        <f t="shared" si="0"/>
        <v>0.03999999999996362</v>
      </c>
      <c r="J33" s="11">
        <f t="shared" si="5"/>
        <v>479.99999999956344</v>
      </c>
      <c r="K33" s="11">
        <v>263.71</v>
      </c>
      <c r="L33" s="11">
        <f t="shared" si="6"/>
        <v>0</v>
      </c>
      <c r="M33" s="11">
        <f t="shared" si="7"/>
        <v>0</v>
      </c>
    </row>
    <row r="34" spans="1:13" ht="15.75">
      <c r="A34" s="6">
        <v>20</v>
      </c>
      <c r="B34" s="11">
        <v>1127.08</v>
      </c>
      <c r="C34" s="11">
        <f t="shared" si="1"/>
        <v>0.05999999999994543</v>
      </c>
      <c r="D34" s="11">
        <f t="shared" si="2"/>
        <v>719.9999999993452</v>
      </c>
      <c r="E34" s="11">
        <v>360.84</v>
      </c>
      <c r="F34" s="11">
        <f t="shared" si="3"/>
        <v>0</v>
      </c>
      <c r="G34" s="11">
        <f t="shared" si="4"/>
        <v>0</v>
      </c>
      <c r="H34" s="11">
        <v>852.5</v>
      </c>
      <c r="I34" s="11">
        <f t="shared" si="0"/>
        <v>0.01999999999998181</v>
      </c>
      <c r="J34" s="11">
        <f t="shared" si="5"/>
        <v>239.99999999978172</v>
      </c>
      <c r="K34" s="11">
        <v>263.71</v>
      </c>
      <c r="L34" s="11">
        <f t="shared" si="6"/>
        <v>0</v>
      </c>
      <c r="M34" s="11">
        <f t="shared" si="7"/>
        <v>0</v>
      </c>
    </row>
    <row r="35" spans="1:13" ht="15">
      <c r="A35" s="12">
        <v>21</v>
      </c>
      <c r="B35" s="11">
        <v>1127.14</v>
      </c>
      <c r="C35" s="11">
        <f t="shared" si="1"/>
        <v>0.060000000000172804</v>
      </c>
      <c r="D35" s="11">
        <f t="shared" si="2"/>
        <v>720.0000000020736</v>
      </c>
      <c r="E35" s="11">
        <v>360.84</v>
      </c>
      <c r="F35" s="11">
        <f t="shared" si="3"/>
        <v>0</v>
      </c>
      <c r="G35" s="11">
        <f t="shared" si="4"/>
        <v>0</v>
      </c>
      <c r="H35" s="11">
        <v>852.53</v>
      </c>
      <c r="I35" s="11">
        <f t="shared" si="0"/>
        <v>0.029999999999972715</v>
      </c>
      <c r="J35" s="11">
        <f t="shared" si="5"/>
        <v>359.9999999996726</v>
      </c>
      <c r="K35" s="11">
        <v>263.71</v>
      </c>
      <c r="L35" s="11">
        <f t="shared" si="6"/>
        <v>0</v>
      </c>
      <c r="M35" s="11">
        <f t="shared" si="7"/>
        <v>0</v>
      </c>
    </row>
    <row r="36" spans="1:13" ht="15.75">
      <c r="A36" s="6">
        <v>22</v>
      </c>
      <c r="B36" s="11">
        <v>1127.2</v>
      </c>
      <c r="C36" s="11">
        <f t="shared" si="1"/>
        <v>0.05999999999994543</v>
      </c>
      <c r="D36" s="11">
        <f t="shared" si="2"/>
        <v>719.9999999993452</v>
      </c>
      <c r="E36" s="11">
        <v>360.84</v>
      </c>
      <c r="F36" s="11">
        <f t="shared" si="3"/>
        <v>0</v>
      </c>
      <c r="G36" s="11">
        <f t="shared" si="4"/>
        <v>0</v>
      </c>
      <c r="H36" s="11">
        <v>852.55</v>
      </c>
      <c r="I36" s="11">
        <f t="shared" si="0"/>
        <v>0.01999999999998181</v>
      </c>
      <c r="J36" s="11">
        <f t="shared" si="5"/>
        <v>239.99999999978172</v>
      </c>
      <c r="K36" s="11">
        <v>263.71</v>
      </c>
      <c r="L36" s="11">
        <f t="shared" si="6"/>
        <v>0</v>
      </c>
      <c r="M36" s="11">
        <f t="shared" si="7"/>
        <v>0</v>
      </c>
    </row>
    <row r="37" spans="1:13" ht="15">
      <c r="A37" s="12">
        <v>23</v>
      </c>
      <c r="B37" s="11">
        <v>1127.26</v>
      </c>
      <c r="C37" s="11">
        <f t="shared" si="1"/>
        <v>0.05999999999994543</v>
      </c>
      <c r="D37" s="11">
        <f t="shared" si="2"/>
        <v>719.9999999993452</v>
      </c>
      <c r="E37" s="11">
        <v>360.84</v>
      </c>
      <c r="F37" s="11">
        <f t="shared" si="3"/>
        <v>0</v>
      </c>
      <c r="G37" s="11">
        <f t="shared" si="4"/>
        <v>0</v>
      </c>
      <c r="H37" s="11">
        <v>852.57</v>
      </c>
      <c r="I37" s="11">
        <f t="shared" si="0"/>
        <v>0.020000000000095497</v>
      </c>
      <c r="J37" s="11">
        <f t="shared" si="5"/>
        <v>240.00000000114596</v>
      </c>
      <c r="K37" s="11">
        <v>263.71</v>
      </c>
      <c r="L37" s="11">
        <f t="shared" si="6"/>
        <v>0</v>
      </c>
      <c r="M37" s="11">
        <f t="shared" si="7"/>
        <v>0</v>
      </c>
    </row>
    <row r="38" spans="1:13" ht="15.75">
      <c r="A38" s="6">
        <v>24</v>
      </c>
      <c r="B38" s="11">
        <v>1127.32</v>
      </c>
      <c r="C38" s="11">
        <f>B38-B37</f>
        <v>0.05999999999994543</v>
      </c>
      <c r="D38" s="11">
        <f t="shared" si="2"/>
        <v>719.9999999993452</v>
      </c>
      <c r="E38" s="11">
        <v>360.84</v>
      </c>
      <c r="F38" s="11">
        <f t="shared" si="3"/>
        <v>0</v>
      </c>
      <c r="G38" s="11">
        <f t="shared" si="4"/>
        <v>0</v>
      </c>
      <c r="H38" s="11">
        <v>852.59</v>
      </c>
      <c r="I38" s="11">
        <f>H38-H37</f>
        <v>0.01999999999998181</v>
      </c>
      <c r="J38" s="11">
        <f t="shared" si="5"/>
        <v>239.99999999978172</v>
      </c>
      <c r="K38" s="11">
        <v>263.71</v>
      </c>
      <c r="L38" s="11">
        <f t="shared" si="6"/>
        <v>0</v>
      </c>
      <c r="M38" s="11">
        <f t="shared" si="7"/>
        <v>0</v>
      </c>
    </row>
    <row r="39" spans="1:13" ht="15">
      <c r="A39" s="12" t="s">
        <v>11</v>
      </c>
      <c r="B39" s="11"/>
      <c r="C39" s="11"/>
      <c r="D39" s="11">
        <f>SUM(D15:D38)</f>
        <v>23039.999999998145</v>
      </c>
      <c r="E39" s="11"/>
      <c r="F39" s="11"/>
      <c r="G39" s="11">
        <f>SUM(G38)</f>
        <v>0</v>
      </c>
      <c r="H39" s="11"/>
      <c r="I39" s="11"/>
      <c r="J39" s="11">
        <f>SUM(J15:J38)</f>
        <v>13200.000000000273</v>
      </c>
      <c r="K39" s="11"/>
      <c r="L39" s="11"/>
      <c r="M39" s="11">
        <f>SUM(M15:M38)</f>
        <v>0</v>
      </c>
    </row>
    <row r="41" spans="2:9" ht="54.75" customHeight="1">
      <c r="B41" s="5" t="s">
        <v>16</v>
      </c>
      <c r="I41" t="s">
        <v>15</v>
      </c>
    </row>
  </sheetData>
  <sheetProtection/>
  <mergeCells count="11">
    <mergeCell ref="H11:J11"/>
    <mergeCell ref="K11:M11"/>
    <mergeCell ref="A9:A12"/>
    <mergeCell ref="B9:G9"/>
    <mergeCell ref="H9:M9"/>
    <mergeCell ref="B10:D10"/>
    <mergeCell ref="E10:G10"/>
    <mergeCell ref="H10:J10"/>
    <mergeCell ref="K10:M10"/>
    <mergeCell ref="B11:D11"/>
    <mergeCell ref="E11:G11"/>
  </mergeCells>
  <printOptions/>
  <pageMargins left="0.7086614173228347" right="0.2755905511811024" top="0.4330708661417323" bottom="0.3937007874015748" header="0.31496062992125984" footer="0.31496062992125984"/>
  <pageSetup fitToHeight="1" fitToWidth="1" horizontalDpi="600" verticalDpi="600" orientation="landscape" paperSize="9" scale="8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1"/>
  <sheetViews>
    <sheetView zoomScale="80" zoomScaleNormal="80" zoomScalePageLayoutView="0" workbookViewId="0" topLeftCell="A6">
      <selection activeCell="A1" sqref="A1:M41"/>
    </sheetView>
  </sheetViews>
  <sheetFormatPr defaultColWidth="9.140625" defaultRowHeight="15"/>
  <cols>
    <col min="1" max="1" width="6.421875" style="0" customWidth="1"/>
    <col min="2" max="2" width="11.8515625" style="0" customWidth="1"/>
    <col min="4" max="4" width="15.28125" style="0" customWidth="1"/>
    <col min="5" max="5" width="10.8515625" style="0" customWidth="1"/>
    <col min="7" max="7" width="15.421875" style="0" customWidth="1"/>
    <col min="8" max="8" width="11.28125" style="0" customWidth="1"/>
    <col min="10" max="10" width="14.57421875" style="0" customWidth="1"/>
    <col min="11" max="11" width="11.00390625" style="0" customWidth="1"/>
    <col min="13" max="13" width="16.140625" style="0" customWidth="1"/>
  </cols>
  <sheetData>
    <row r="1" spans="1:10" ht="15.75">
      <c r="A1" s="1" t="s">
        <v>0</v>
      </c>
      <c r="J1" s="13" t="s">
        <v>42</v>
      </c>
    </row>
    <row r="2" spans="1:10" ht="11.25" customHeight="1">
      <c r="A2" s="2" t="s">
        <v>1</v>
      </c>
      <c r="J2" s="2" t="s">
        <v>14</v>
      </c>
    </row>
    <row r="3" ht="15.75">
      <c r="A3" s="1" t="s">
        <v>2</v>
      </c>
    </row>
    <row r="4" ht="15.75">
      <c r="G4" s="3" t="s">
        <v>51</v>
      </c>
    </row>
    <row r="5" ht="7.5" customHeight="1"/>
    <row r="6" ht="15.75">
      <c r="G6" s="4" t="s">
        <v>4</v>
      </c>
    </row>
    <row r="7" ht="15.75">
      <c r="G7" s="4" t="s">
        <v>86</v>
      </c>
    </row>
    <row r="8" ht="10.5" customHeight="1">
      <c r="I8" s="4"/>
    </row>
    <row r="9" spans="1:13" ht="15.75" customHeight="1">
      <c r="A9" s="87" t="s">
        <v>7</v>
      </c>
      <c r="B9" s="90" t="s">
        <v>5</v>
      </c>
      <c r="C9" s="91"/>
      <c r="D9" s="91"/>
      <c r="E9" s="91"/>
      <c r="F9" s="91"/>
      <c r="G9" s="92"/>
      <c r="H9" s="90" t="s">
        <v>10</v>
      </c>
      <c r="I9" s="91"/>
      <c r="J9" s="91"/>
      <c r="K9" s="91"/>
      <c r="L9" s="91"/>
      <c r="M9" s="92"/>
    </row>
    <row r="10" spans="1:13" ht="31.5" customHeight="1">
      <c r="A10" s="88"/>
      <c r="B10" s="118" t="s">
        <v>37</v>
      </c>
      <c r="C10" s="119"/>
      <c r="D10" s="120"/>
      <c r="E10" s="118" t="s">
        <v>38</v>
      </c>
      <c r="F10" s="119"/>
      <c r="G10" s="120"/>
      <c r="H10" s="118" t="s">
        <v>37</v>
      </c>
      <c r="I10" s="119"/>
      <c r="J10" s="120"/>
      <c r="K10" s="118" t="s">
        <v>38</v>
      </c>
      <c r="L10" s="119"/>
      <c r="M10" s="120"/>
    </row>
    <row r="11" spans="1:13" ht="15.75" customHeight="1">
      <c r="A11" s="88"/>
      <c r="B11" s="115" t="s">
        <v>39</v>
      </c>
      <c r="C11" s="116"/>
      <c r="D11" s="117"/>
      <c r="E11" s="115" t="s">
        <v>39</v>
      </c>
      <c r="F11" s="116"/>
      <c r="G11" s="117"/>
      <c r="H11" s="115" t="s">
        <v>39</v>
      </c>
      <c r="I11" s="116"/>
      <c r="J11" s="117"/>
      <c r="K11" s="115" t="s">
        <v>39</v>
      </c>
      <c r="L11" s="116"/>
      <c r="M11" s="117"/>
    </row>
    <row r="12" spans="1:13" ht="47.25">
      <c r="A12" s="89"/>
      <c r="B12" s="6" t="s">
        <v>9</v>
      </c>
      <c r="C12" s="7" t="s">
        <v>8</v>
      </c>
      <c r="D12" s="6" t="s">
        <v>12</v>
      </c>
      <c r="E12" s="6" t="s">
        <v>9</v>
      </c>
      <c r="F12" s="7" t="s">
        <v>8</v>
      </c>
      <c r="G12" s="6" t="s">
        <v>12</v>
      </c>
      <c r="H12" s="6" t="s">
        <v>9</v>
      </c>
      <c r="I12" s="7" t="s">
        <v>8</v>
      </c>
      <c r="J12" s="6" t="s">
        <v>12</v>
      </c>
      <c r="K12" s="6" t="s">
        <v>9</v>
      </c>
      <c r="L12" s="7" t="s">
        <v>8</v>
      </c>
      <c r="M12" s="6" t="s">
        <v>12</v>
      </c>
    </row>
    <row r="13" spans="1:13" ht="15.75">
      <c r="A13" s="6">
        <v>1</v>
      </c>
      <c r="B13" s="8">
        <v>2</v>
      </c>
      <c r="C13" s="6">
        <v>3</v>
      </c>
      <c r="D13" s="8">
        <v>4</v>
      </c>
      <c r="E13" s="6">
        <v>5</v>
      </c>
      <c r="F13" s="8">
        <v>6</v>
      </c>
      <c r="G13" s="6">
        <v>7</v>
      </c>
      <c r="H13" s="8">
        <v>8</v>
      </c>
      <c r="I13" s="6">
        <v>9</v>
      </c>
      <c r="J13" s="8">
        <v>10</v>
      </c>
      <c r="K13" s="6">
        <v>11</v>
      </c>
      <c r="L13" s="8">
        <v>12</v>
      </c>
      <c r="M13" s="6">
        <v>13</v>
      </c>
    </row>
    <row r="14" spans="1:13" ht="15.75">
      <c r="A14" s="6">
        <v>0</v>
      </c>
      <c r="B14" s="21">
        <v>533.57</v>
      </c>
      <c r="C14" s="9"/>
      <c r="D14" s="10"/>
      <c r="E14" s="11">
        <v>914.44</v>
      </c>
      <c r="F14" s="11"/>
      <c r="G14" s="11"/>
      <c r="H14" s="11">
        <v>484.36</v>
      </c>
      <c r="I14" s="11"/>
      <c r="J14" s="11"/>
      <c r="K14" s="11">
        <v>239.75</v>
      </c>
      <c r="L14" s="11"/>
      <c r="M14" s="11"/>
    </row>
    <row r="15" spans="1:13" ht="15">
      <c r="A15" s="12">
        <v>1</v>
      </c>
      <c r="B15" s="11">
        <v>533.57</v>
      </c>
      <c r="C15" s="11">
        <f aca="true" t="shared" si="0" ref="C15:C37">B15-B14</f>
        <v>0</v>
      </c>
      <c r="D15" s="11">
        <f>C15*2000</f>
        <v>0</v>
      </c>
      <c r="E15" s="11">
        <v>914.45</v>
      </c>
      <c r="F15" s="11">
        <f aca="true" t="shared" si="1" ref="F15:F37">E15-E14</f>
        <v>0.009999999999990905</v>
      </c>
      <c r="G15" s="11">
        <f>F15*2000</f>
        <v>19.99999999998181</v>
      </c>
      <c r="H15" s="11">
        <v>484.36</v>
      </c>
      <c r="I15" s="11">
        <f aca="true" t="shared" si="2" ref="I15:I37">H15-H14</f>
        <v>0</v>
      </c>
      <c r="J15" s="11">
        <f>I15*2000</f>
        <v>0</v>
      </c>
      <c r="K15" s="11">
        <v>239.75</v>
      </c>
      <c r="L15" s="11">
        <f aca="true" t="shared" si="3" ref="L15:L37">K15-K14</f>
        <v>0</v>
      </c>
      <c r="M15" s="11">
        <f aca="true" t="shared" si="4" ref="M15:M37">L15*2000</f>
        <v>0</v>
      </c>
    </row>
    <row r="16" spans="1:13" ht="15.75">
      <c r="A16" s="6">
        <v>2</v>
      </c>
      <c r="B16" s="11">
        <v>533.58</v>
      </c>
      <c r="C16" s="11">
        <f t="shared" si="0"/>
        <v>0.009999999999990905</v>
      </c>
      <c r="D16" s="11">
        <f aca="true" t="shared" si="5" ref="D16:D38">C16*2000</f>
        <v>19.99999999998181</v>
      </c>
      <c r="E16" s="11">
        <v>914.45</v>
      </c>
      <c r="F16" s="11">
        <f t="shared" si="1"/>
        <v>0</v>
      </c>
      <c r="G16" s="11">
        <f aca="true" t="shared" si="6" ref="G16:G38">F16*2000</f>
        <v>0</v>
      </c>
      <c r="H16" s="11">
        <v>484.36</v>
      </c>
      <c r="I16" s="11">
        <f t="shared" si="2"/>
        <v>0</v>
      </c>
      <c r="J16" s="11">
        <f aca="true" t="shared" si="7" ref="J16:J38">I16*2000</f>
        <v>0</v>
      </c>
      <c r="K16" s="11">
        <v>239.75</v>
      </c>
      <c r="L16" s="11">
        <f t="shared" si="3"/>
        <v>0</v>
      </c>
      <c r="M16" s="11">
        <f t="shared" si="4"/>
        <v>0</v>
      </c>
    </row>
    <row r="17" spans="1:13" ht="15">
      <c r="A17" s="12">
        <v>3</v>
      </c>
      <c r="B17" s="11">
        <v>533.58</v>
      </c>
      <c r="C17" s="11">
        <f t="shared" si="0"/>
        <v>0</v>
      </c>
      <c r="D17" s="11">
        <f t="shared" si="5"/>
        <v>0</v>
      </c>
      <c r="E17" s="11">
        <v>914.46</v>
      </c>
      <c r="F17" s="11">
        <f t="shared" si="1"/>
        <v>0.009999999999990905</v>
      </c>
      <c r="G17" s="11">
        <f t="shared" si="6"/>
        <v>19.99999999998181</v>
      </c>
      <c r="H17" s="11">
        <v>484.36</v>
      </c>
      <c r="I17" s="11">
        <f t="shared" si="2"/>
        <v>0</v>
      </c>
      <c r="J17" s="11">
        <f t="shared" si="7"/>
        <v>0</v>
      </c>
      <c r="K17" s="11">
        <v>239.75</v>
      </c>
      <c r="L17" s="11">
        <f t="shared" si="3"/>
        <v>0</v>
      </c>
      <c r="M17" s="11">
        <f t="shared" si="4"/>
        <v>0</v>
      </c>
    </row>
    <row r="18" spans="1:13" ht="15.75">
      <c r="A18" s="6">
        <v>4</v>
      </c>
      <c r="B18" s="11">
        <v>533.59</v>
      </c>
      <c r="C18" s="11">
        <f t="shared" si="0"/>
        <v>0.009999999999990905</v>
      </c>
      <c r="D18" s="11">
        <f t="shared" si="5"/>
        <v>19.99999999998181</v>
      </c>
      <c r="E18" s="11">
        <v>914.46</v>
      </c>
      <c r="F18" s="11">
        <f t="shared" si="1"/>
        <v>0</v>
      </c>
      <c r="G18" s="11">
        <f t="shared" si="6"/>
        <v>0</v>
      </c>
      <c r="H18" s="11">
        <v>484.36</v>
      </c>
      <c r="I18" s="11">
        <f t="shared" si="2"/>
        <v>0</v>
      </c>
      <c r="J18" s="11">
        <f t="shared" si="7"/>
        <v>0</v>
      </c>
      <c r="K18" s="11">
        <v>239.75</v>
      </c>
      <c r="L18" s="11">
        <f t="shared" si="3"/>
        <v>0</v>
      </c>
      <c r="M18" s="11">
        <f t="shared" si="4"/>
        <v>0</v>
      </c>
    </row>
    <row r="19" spans="1:13" ht="15">
      <c r="A19" s="12">
        <v>5</v>
      </c>
      <c r="B19" s="11">
        <v>533.59</v>
      </c>
      <c r="C19" s="11">
        <f t="shared" si="0"/>
        <v>0</v>
      </c>
      <c r="D19" s="11">
        <f t="shared" si="5"/>
        <v>0</v>
      </c>
      <c r="E19" s="11">
        <v>914.47</v>
      </c>
      <c r="F19" s="11">
        <f t="shared" si="1"/>
        <v>0.009999999999990905</v>
      </c>
      <c r="G19" s="11">
        <f t="shared" si="6"/>
        <v>19.99999999998181</v>
      </c>
      <c r="H19" s="11">
        <v>484.36</v>
      </c>
      <c r="I19" s="11">
        <f t="shared" si="2"/>
        <v>0</v>
      </c>
      <c r="J19" s="11">
        <f t="shared" si="7"/>
        <v>0</v>
      </c>
      <c r="K19" s="11">
        <v>239.75</v>
      </c>
      <c r="L19" s="11">
        <f t="shared" si="3"/>
        <v>0</v>
      </c>
      <c r="M19" s="11">
        <f t="shared" si="4"/>
        <v>0</v>
      </c>
    </row>
    <row r="20" spans="1:13" ht="15.75">
      <c r="A20" s="6">
        <v>6</v>
      </c>
      <c r="B20" s="11">
        <v>533.6</v>
      </c>
      <c r="C20" s="11">
        <f t="shared" si="0"/>
        <v>0.009999999999990905</v>
      </c>
      <c r="D20" s="11">
        <f t="shared" si="5"/>
        <v>19.99999999998181</v>
      </c>
      <c r="E20" s="11">
        <v>914.47</v>
      </c>
      <c r="F20" s="11">
        <f t="shared" si="1"/>
        <v>0</v>
      </c>
      <c r="G20" s="11">
        <f t="shared" si="6"/>
        <v>0</v>
      </c>
      <c r="H20" s="11">
        <v>484.37</v>
      </c>
      <c r="I20" s="11">
        <f t="shared" si="2"/>
        <v>0.009999999999990905</v>
      </c>
      <c r="J20" s="11">
        <f t="shared" si="7"/>
        <v>19.99999999998181</v>
      </c>
      <c r="K20" s="11">
        <v>239.75</v>
      </c>
      <c r="L20" s="11">
        <f t="shared" si="3"/>
        <v>0</v>
      </c>
      <c r="M20" s="11">
        <f t="shared" si="4"/>
        <v>0</v>
      </c>
    </row>
    <row r="21" spans="1:13" ht="15">
      <c r="A21" s="12">
        <v>7</v>
      </c>
      <c r="B21" s="11">
        <v>533.6</v>
      </c>
      <c r="C21" s="11">
        <f t="shared" si="0"/>
        <v>0</v>
      </c>
      <c r="D21" s="11">
        <f t="shared" si="5"/>
        <v>0</v>
      </c>
      <c r="E21" s="11">
        <v>914.48</v>
      </c>
      <c r="F21" s="11">
        <f t="shared" si="1"/>
        <v>0.009999999999990905</v>
      </c>
      <c r="G21" s="11">
        <f t="shared" si="6"/>
        <v>19.99999999998181</v>
      </c>
      <c r="H21" s="11">
        <v>484.38</v>
      </c>
      <c r="I21" s="11">
        <f t="shared" si="2"/>
        <v>0.009999999999990905</v>
      </c>
      <c r="J21" s="11">
        <f t="shared" si="7"/>
        <v>19.99999999998181</v>
      </c>
      <c r="K21" s="11">
        <v>239.75</v>
      </c>
      <c r="L21" s="11">
        <f t="shared" si="3"/>
        <v>0</v>
      </c>
      <c r="M21" s="11">
        <f t="shared" si="4"/>
        <v>0</v>
      </c>
    </row>
    <row r="22" spans="1:13" ht="15.75">
      <c r="A22" s="6">
        <v>8</v>
      </c>
      <c r="B22" s="11">
        <v>533.61</v>
      </c>
      <c r="C22" s="11">
        <f t="shared" si="0"/>
        <v>0.009999999999990905</v>
      </c>
      <c r="D22" s="11">
        <f t="shared" si="5"/>
        <v>19.99999999998181</v>
      </c>
      <c r="E22" s="11">
        <v>914.49</v>
      </c>
      <c r="F22" s="11">
        <f t="shared" si="1"/>
        <v>0.009999999999990905</v>
      </c>
      <c r="G22" s="11">
        <f t="shared" si="6"/>
        <v>19.99999999998181</v>
      </c>
      <c r="H22" s="11">
        <v>484.39</v>
      </c>
      <c r="I22" s="11">
        <f t="shared" si="2"/>
        <v>0.009999999999990905</v>
      </c>
      <c r="J22" s="11">
        <f t="shared" si="7"/>
        <v>19.99999999998181</v>
      </c>
      <c r="K22" s="11">
        <v>239.75</v>
      </c>
      <c r="L22" s="11">
        <f t="shared" si="3"/>
        <v>0</v>
      </c>
      <c r="M22" s="11">
        <f t="shared" si="4"/>
        <v>0</v>
      </c>
    </row>
    <row r="23" spans="1:13" ht="15">
      <c r="A23" s="12">
        <v>9</v>
      </c>
      <c r="B23" s="11">
        <v>533.62</v>
      </c>
      <c r="C23" s="11">
        <f t="shared" si="0"/>
        <v>0.009999999999990905</v>
      </c>
      <c r="D23" s="11">
        <f t="shared" si="5"/>
        <v>19.99999999998181</v>
      </c>
      <c r="E23" s="11">
        <v>914.52</v>
      </c>
      <c r="F23" s="11">
        <f t="shared" si="1"/>
        <v>0.029999999999972715</v>
      </c>
      <c r="G23" s="11">
        <f t="shared" si="6"/>
        <v>59.99999999994543</v>
      </c>
      <c r="H23" s="11">
        <v>484.41</v>
      </c>
      <c r="I23" s="11">
        <f t="shared" si="2"/>
        <v>0.020000000000038654</v>
      </c>
      <c r="J23" s="11">
        <f t="shared" si="7"/>
        <v>40.00000000007731</v>
      </c>
      <c r="K23" s="11">
        <v>239.75</v>
      </c>
      <c r="L23" s="11">
        <f t="shared" si="3"/>
        <v>0</v>
      </c>
      <c r="M23" s="11">
        <f t="shared" si="4"/>
        <v>0</v>
      </c>
    </row>
    <row r="24" spans="1:13" ht="15.75">
      <c r="A24" s="6">
        <v>10</v>
      </c>
      <c r="B24" s="11">
        <v>533.62</v>
      </c>
      <c r="C24" s="11">
        <f t="shared" si="0"/>
        <v>0</v>
      </c>
      <c r="D24" s="11">
        <f t="shared" si="5"/>
        <v>0</v>
      </c>
      <c r="E24" s="11">
        <v>914.56</v>
      </c>
      <c r="F24" s="11">
        <f t="shared" si="1"/>
        <v>0.03999999999996362</v>
      </c>
      <c r="G24" s="11">
        <f t="shared" si="6"/>
        <v>79.99999999992724</v>
      </c>
      <c r="H24" s="11">
        <v>484.41</v>
      </c>
      <c r="I24" s="11">
        <f t="shared" si="2"/>
        <v>0</v>
      </c>
      <c r="J24" s="11">
        <f t="shared" si="7"/>
        <v>0</v>
      </c>
      <c r="K24" s="11">
        <v>239.75</v>
      </c>
      <c r="L24" s="11">
        <f t="shared" si="3"/>
        <v>0</v>
      </c>
      <c r="M24" s="11">
        <f t="shared" si="4"/>
        <v>0</v>
      </c>
    </row>
    <row r="25" spans="1:13" ht="15">
      <c r="A25" s="12">
        <v>11</v>
      </c>
      <c r="B25" s="11">
        <v>533.63</v>
      </c>
      <c r="C25" s="11">
        <f t="shared" si="0"/>
        <v>0.009999999999990905</v>
      </c>
      <c r="D25" s="11">
        <f t="shared" si="5"/>
        <v>19.99999999998181</v>
      </c>
      <c r="E25" s="11">
        <v>914.59</v>
      </c>
      <c r="F25" s="11">
        <f t="shared" si="1"/>
        <v>0.030000000000086402</v>
      </c>
      <c r="G25" s="11">
        <f t="shared" si="6"/>
        <v>60.000000000172804</v>
      </c>
      <c r="H25" s="11">
        <v>484.42</v>
      </c>
      <c r="I25" s="11">
        <f t="shared" si="2"/>
        <v>0.009999999999990905</v>
      </c>
      <c r="J25" s="11">
        <f t="shared" si="7"/>
        <v>19.99999999998181</v>
      </c>
      <c r="K25" s="11">
        <v>239.75</v>
      </c>
      <c r="L25" s="11">
        <f t="shared" si="3"/>
        <v>0</v>
      </c>
      <c r="M25" s="11">
        <f t="shared" si="4"/>
        <v>0</v>
      </c>
    </row>
    <row r="26" spans="1:13" ht="15.75">
      <c r="A26" s="6">
        <v>12</v>
      </c>
      <c r="B26" s="11">
        <v>533.64</v>
      </c>
      <c r="C26" s="11">
        <f t="shared" si="0"/>
        <v>0.009999999999990905</v>
      </c>
      <c r="D26" s="11">
        <f t="shared" si="5"/>
        <v>19.99999999998181</v>
      </c>
      <c r="E26" s="11">
        <v>914.63</v>
      </c>
      <c r="F26" s="11">
        <f t="shared" si="1"/>
        <v>0.03999999999996362</v>
      </c>
      <c r="G26" s="11">
        <f t="shared" si="6"/>
        <v>79.99999999992724</v>
      </c>
      <c r="H26" s="11">
        <v>484.43</v>
      </c>
      <c r="I26" s="11">
        <f t="shared" si="2"/>
        <v>0.009999999999990905</v>
      </c>
      <c r="J26" s="11">
        <f t="shared" si="7"/>
        <v>19.99999999998181</v>
      </c>
      <c r="K26" s="11">
        <v>239.75</v>
      </c>
      <c r="L26" s="11">
        <f t="shared" si="3"/>
        <v>0</v>
      </c>
      <c r="M26" s="11">
        <f t="shared" si="4"/>
        <v>0</v>
      </c>
    </row>
    <row r="27" spans="1:13" ht="15">
      <c r="A27" s="12">
        <v>13</v>
      </c>
      <c r="B27" s="11">
        <v>533.65</v>
      </c>
      <c r="C27" s="11">
        <f t="shared" si="0"/>
        <v>0.009999999999990905</v>
      </c>
      <c r="D27" s="11">
        <f t="shared" si="5"/>
        <v>19.99999999998181</v>
      </c>
      <c r="E27" s="11">
        <v>914.66</v>
      </c>
      <c r="F27" s="11">
        <f t="shared" si="1"/>
        <v>0.029999999999972715</v>
      </c>
      <c r="G27" s="11">
        <f t="shared" si="6"/>
        <v>59.99999999994543</v>
      </c>
      <c r="H27" s="11">
        <v>484.44</v>
      </c>
      <c r="I27" s="11">
        <f t="shared" si="2"/>
        <v>0.009999999999990905</v>
      </c>
      <c r="J27" s="11">
        <f t="shared" si="7"/>
        <v>19.99999999998181</v>
      </c>
      <c r="K27" s="11">
        <v>239.75</v>
      </c>
      <c r="L27" s="11">
        <f t="shared" si="3"/>
        <v>0</v>
      </c>
      <c r="M27" s="11">
        <f t="shared" si="4"/>
        <v>0</v>
      </c>
    </row>
    <row r="28" spans="1:13" ht="15.75">
      <c r="A28" s="6">
        <v>14</v>
      </c>
      <c r="B28" s="11">
        <v>533.66</v>
      </c>
      <c r="C28" s="11">
        <f t="shared" si="0"/>
        <v>0.009999999999990905</v>
      </c>
      <c r="D28" s="11">
        <f t="shared" si="5"/>
        <v>19.99999999998181</v>
      </c>
      <c r="E28" s="11">
        <v>914.7</v>
      </c>
      <c r="F28" s="11">
        <f t="shared" si="1"/>
        <v>0.04000000000007731</v>
      </c>
      <c r="G28" s="11">
        <f t="shared" si="6"/>
        <v>80.00000000015461</v>
      </c>
      <c r="H28" s="11">
        <v>484.45</v>
      </c>
      <c r="I28" s="11">
        <f t="shared" si="2"/>
        <v>0.009999999999990905</v>
      </c>
      <c r="J28" s="11">
        <f t="shared" si="7"/>
        <v>19.99999999998181</v>
      </c>
      <c r="K28" s="11">
        <v>239.75</v>
      </c>
      <c r="L28" s="11">
        <f t="shared" si="3"/>
        <v>0</v>
      </c>
      <c r="M28" s="11">
        <f t="shared" si="4"/>
        <v>0</v>
      </c>
    </row>
    <row r="29" spans="1:13" ht="15">
      <c r="A29" s="12">
        <v>15</v>
      </c>
      <c r="B29" s="11">
        <v>533.67</v>
      </c>
      <c r="C29" s="11">
        <f t="shared" si="0"/>
        <v>0.009999999999990905</v>
      </c>
      <c r="D29" s="11">
        <f t="shared" si="5"/>
        <v>19.99999999998181</v>
      </c>
      <c r="E29" s="11">
        <v>914.74</v>
      </c>
      <c r="F29" s="11">
        <f t="shared" si="1"/>
        <v>0.03999999999996362</v>
      </c>
      <c r="G29" s="11">
        <f t="shared" si="6"/>
        <v>79.99999999992724</v>
      </c>
      <c r="H29" s="11">
        <v>484.46</v>
      </c>
      <c r="I29" s="11">
        <f t="shared" si="2"/>
        <v>0.009999999999990905</v>
      </c>
      <c r="J29" s="11">
        <f t="shared" si="7"/>
        <v>19.99999999998181</v>
      </c>
      <c r="K29" s="11">
        <v>239.75</v>
      </c>
      <c r="L29" s="11">
        <f t="shared" si="3"/>
        <v>0</v>
      </c>
      <c r="M29" s="11">
        <f t="shared" si="4"/>
        <v>0</v>
      </c>
    </row>
    <row r="30" spans="1:13" ht="15.75">
      <c r="A30" s="6">
        <v>16</v>
      </c>
      <c r="B30" s="11">
        <v>533.67</v>
      </c>
      <c r="C30" s="11">
        <f t="shared" si="0"/>
        <v>0</v>
      </c>
      <c r="D30" s="11">
        <f t="shared" si="5"/>
        <v>0</v>
      </c>
      <c r="E30" s="11">
        <v>914.77</v>
      </c>
      <c r="F30" s="11">
        <f t="shared" si="1"/>
        <v>0.029999999999972715</v>
      </c>
      <c r="G30" s="11">
        <f t="shared" si="6"/>
        <v>59.99999999994543</v>
      </c>
      <c r="H30" s="11">
        <v>484.47</v>
      </c>
      <c r="I30" s="11">
        <f t="shared" si="2"/>
        <v>0.010000000000047748</v>
      </c>
      <c r="J30" s="11">
        <f t="shared" si="7"/>
        <v>20.000000000095497</v>
      </c>
      <c r="K30" s="11">
        <v>239.75</v>
      </c>
      <c r="L30" s="11">
        <f t="shared" si="3"/>
        <v>0</v>
      </c>
      <c r="M30" s="11">
        <f t="shared" si="4"/>
        <v>0</v>
      </c>
    </row>
    <row r="31" spans="1:13" ht="15">
      <c r="A31" s="12">
        <v>17</v>
      </c>
      <c r="B31" s="11">
        <v>533.68</v>
      </c>
      <c r="C31" s="11">
        <f t="shared" si="0"/>
        <v>0.009999999999990905</v>
      </c>
      <c r="D31" s="11">
        <f t="shared" si="5"/>
        <v>19.99999999998181</v>
      </c>
      <c r="E31" s="11">
        <v>914.8</v>
      </c>
      <c r="F31" s="11">
        <f t="shared" si="1"/>
        <v>0.029999999999972715</v>
      </c>
      <c r="G31" s="11">
        <f t="shared" si="6"/>
        <v>59.99999999994543</v>
      </c>
      <c r="H31" s="11">
        <v>484.48</v>
      </c>
      <c r="I31" s="11">
        <f t="shared" si="2"/>
        <v>0.009999999999990905</v>
      </c>
      <c r="J31" s="11">
        <f t="shared" si="7"/>
        <v>19.99999999998181</v>
      </c>
      <c r="K31" s="11">
        <v>239.75</v>
      </c>
      <c r="L31" s="11">
        <f t="shared" si="3"/>
        <v>0</v>
      </c>
      <c r="M31" s="11">
        <f t="shared" si="4"/>
        <v>0</v>
      </c>
    </row>
    <row r="32" spans="1:13" ht="15.75">
      <c r="A32" s="6">
        <v>18</v>
      </c>
      <c r="B32" s="11">
        <v>533.68</v>
      </c>
      <c r="C32" s="11">
        <f t="shared" si="0"/>
        <v>0</v>
      </c>
      <c r="D32" s="11">
        <f t="shared" si="5"/>
        <v>0</v>
      </c>
      <c r="E32" s="11">
        <v>914.84</v>
      </c>
      <c r="F32" s="11">
        <f t="shared" si="1"/>
        <v>0.04000000000007731</v>
      </c>
      <c r="G32" s="11">
        <f t="shared" si="6"/>
        <v>80.00000000015461</v>
      </c>
      <c r="H32" s="11">
        <v>484.48</v>
      </c>
      <c r="I32" s="11">
        <f t="shared" si="2"/>
        <v>0</v>
      </c>
      <c r="J32" s="11">
        <f t="shared" si="7"/>
        <v>0</v>
      </c>
      <c r="K32" s="11">
        <v>239.75</v>
      </c>
      <c r="L32" s="11">
        <f t="shared" si="3"/>
        <v>0</v>
      </c>
      <c r="M32" s="11">
        <f t="shared" si="4"/>
        <v>0</v>
      </c>
    </row>
    <row r="33" spans="1:13" ht="15">
      <c r="A33" s="12">
        <v>19</v>
      </c>
      <c r="B33" s="11">
        <v>533.69</v>
      </c>
      <c r="C33" s="11">
        <f t="shared" si="0"/>
        <v>0.010000000000104592</v>
      </c>
      <c r="D33" s="11">
        <f t="shared" si="5"/>
        <v>20.000000000209184</v>
      </c>
      <c r="E33" s="11">
        <v>914.87</v>
      </c>
      <c r="F33" s="11">
        <f t="shared" si="1"/>
        <v>0.029999999999972715</v>
      </c>
      <c r="G33" s="11">
        <f t="shared" si="6"/>
        <v>59.99999999994543</v>
      </c>
      <c r="H33" s="11">
        <v>484.48</v>
      </c>
      <c r="I33" s="11">
        <f t="shared" si="2"/>
        <v>0</v>
      </c>
      <c r="J33" s="11">
        <f t="shared" si="7"/>
        <v>0</v>
      </c>
      <c r="K33" s="11">
        <v>239.75</v>
      </c>
      <c r="L33" s="11">
        <f t="shared" si="3"/>
        <v>0</v>
      </c>
      <c r="M33" s="11">
        <f t="shared" si="4"/>
        <v>0</v>
      </c>
    </row>
    <row r="34" spans="1:13" ht="15.75">
      <c r="A34" s="6">
        <v>20</v>
      </c>
      <c r="B34" s="11">
        <v>533.69</v>
      </c>
      <c r="C34" s="11">
        <f t="shared" si="0"/>
        <v>0</v>
      </c>
      <c r="D34" s="11">
        <f t="shared" si="5"/>
        <v>0</v>
      </c>
      <c r="E34" s="11">
        <v>914.88</v>
      </c>
      <c r="F34" s="11">
        <f t="shared" si="1"/>
        <v>0.009999999999990905</v>
      </c>
      <c r="G34" s="11">
        <f t="shared" si="6"/>
        <v>19.99999999998181</v>
      </c>
      <c r="H34" s="11">
        <v>484.48</v>
      </c>
      <c r="I34" s="11">
        <f t="shared" si="2"/>
        <v>0</v>
      </c>
      <c r="J34" s="11">
        <f t="shared" si="7"/>
        <v>0</v>
      </c>
      <c r="K34" s="11">
        <v>239.75</v>
      </c>
      <c r="L34" s="11">
        <f t="shared" si="3"/>
        <v>0</v>
      </c>
      <c r="M34" s="11">
        <f t="shared" si="4"/>
        <v>0</v>
      </c>
    </row>
    <row r="35" spans="1:13" ht="15">
      <c r="A35" s="12">
        <v>21</v>
      </c>
      <c r="B35" s="11">
        <v>533.7</v>
      </c>
      <c r="C35" s="11">
        <f t="shared" si="0"/>
        <v>0.009999999999990905</v>
      </c>
      <c r="D35" s="11">
        <f t="shared" si="5"/>
        <v>19.99999999998181</v>
      </c>
      <c r="E35" s="11">
        <v>914.88</v>
      </c>
      <c r="F35" s="11">
        <f t="shared" si="1"/>
        <v>0</v>
      </c>
      <c r="G35" s="11">
        <f t="shared" si="6"/>
        <v>0</v>
      </c>
      <c r="H35" s="11">
        <v>484.48</v>
      </c>
      <c r="I35" s="11">
        <f t="shared" si="2"/>
        <v>0</v>
      </c>
      <c r="J35" s="11">
        <f t="shared" si="7"/>
        <v>0</v>
      </c>
      <c r="K35" s="11">
        <v>239.75</v>
      </c>
      <c r="L35" s="11">
        <f t="shared" si="3"/>
        <v>0</v>
      </c>
      <c r="M35" s="11">
        <f t="shared" si="4"/>
        <v>0</v>
      </c>
    </row>
    <row r="36" spans="1:13" ht="15.75">
      <c r="A36" s="6">
        <v>22</v>
      </c>
      <c r="B36" s="11">
        <v>533.7</v>
      </c>
      <c r="C36" s="11">
        <f t="shared" si="0"/>
        <v>0</v>
      </c>
      <c r="D36" s="11">
        <f t="shared" si="5"/>
        <v>0</v>
      </c>
      <c r="E36" s="11">
        <v>914.89</v>
      </c>
      <c r="F36" s="11">
        <f t="shared" si="1"/>
        <v>0.009999999999990905</v>
      </c>
      <c r="G36" s="11">
        <f t="shared" si="6"/>
        <v>19.99999999998181</v>
      </c>
      <c r="H36" s="11">
        <v>484.48</v>
      </c>
      <c r="I36" s="11">
        <f t="shared" si="2"/>
        <v>0</v>
      </c>
      <c r="J36" s="11">
        <f t="shared" si="7"/>
        <v>0</v>
      </c>
      <c r="K36" s="11">
        <v>239.75</v>
      </c>
      <c r="L36" s="11">
        <f t="shared" si="3"/>
        <v>0</v>
      </c>
      <c r="M36" s="11">
        <f t="shared" si="4"/>
        <v>0</v>
      </c>
    </row>
    <row r="37" spans="1:13" ht="15">
      <c r="A37" s="12">
        <v>23</v>
      </c>
      <c r="B37" s="11">
        <v>533.71</v>
      </c>
      <c r="C37" s="11">
        <f t="shared" si="0"/>
        <v>0.009999999999990905</v>
      </c>
      <c r="D37" s="11">
        <f t="shared" si="5"/>
        <v>19.99999999998181</v>
      </c>
      <c r="E37" s="11">
        <v>914.89</v>
      </c>
      <c r="F37" s="11">
        <f t="shared" si="1"/>
        <v>0</v>
      </c>
      <c r="G37" s="11">
        <f t="shared" si="6"/>
        <v>0</v>
      </c>
      <c r="H37" s="11">
        <v>484.48</v>
      </c>
      <c r="I37" s="11">
        <f t="shared" si="2"/>
        <v>0</v>
      </c>
      <c r="J37" s="11">
        <f t="shared" si="7"/>
        <v>0</v>
      </c>
      <c r="K37" s="11">
        <v>239.75</v>
      </c>
      <c r="L37" s="11">
        <f t="shared" si="3"/>
        <v>0</v>
      </c>
      <c r="M37" s="11">
        <f t="shared" si="4"/>
        <v>0</v>
      </c>
    </row>
    <row r="38" spans="1:13" ht="15.75">
      <c r="A38" s="6">
        <v>24</v>
      </c>
      <c r="B38" s="11">
        <v>533.71</v>
      </c>
      <c r="C38" s="11">
        <f>B38-B37</f>
        <v>0</v>
      </c>
      <c r="D38" s="11">
        <f t="shared" si="5"/>
        <v>0</v>
      </c>
      <c r="E38" s="11">
        <v>914.9</v>
      </c>
      <c r="F38" s="11">
        <f>E38-E37</f>
        <v>0.009999999999990905</v>
      </c>
      <c r="G38" s="11">
        <f t="shared" si="6"/>
        <v>19.99999999998181</v>
      </c>
      <c r="H38" s="11">
        <v>484.48</v>
      </c>
      <c r="I38" s="11">
        <f>H38-H37</f>
        <v>0</v>
      </c>
      <c r="J38" s="11">
        <f t="shared" si="7"/>
        <v>0</v>
      </c>
      <c r="K38" s="11">
        <v>239.75</v>
      </c>
      <c r="L38" s="11">
        <f>K38-K37</f>
        <v>0</v>
      </c>
      <c r="M38" s="11">
        <f>L38*2000</f>
        <v>0</v>
      </c>
    </row>
    <row r="39" spans="1:13" ht="15">
      <c r="A39" s="12" t="s">
        <v>11</v>
      </c>
      <c r="B39" s="11"/>
      <c r="C39" s="11"/>
      <c r="D39" s="11">
        <f>SUM(D15:D38)</f>
        <v>279.9999999999727</v>
      </c>
      <c r="E39" s="11"/>
      <c r="F39" s="11"/>
      <c r="G39" s="11">
        <f>SUM(G15:G38)</f>
        <v>919.9999999998454</v>
      </c>
      <c r="H39" s="11"/>
      <c r="I39" s="11"/>
      <c r="J39" s="11">
        <f>SUM(J15:J38)</f>
        <v>240.0000000000091</v>
      </c>
      <c r="K39" s="11"/>
      <c r="L39" s="11"/>
      <c r="M39" s="11">
        <f>SUM(M15:M38)</f>
        <v>0</v>
      </c>
    </row>
    <row r="40" ht="30.75" customHeight="1"/>
    <row r="41" spans="2:9" ht="31.5" customHeight="1">
      <c r="B41" s="5" t="s">
        <v>16</v>
      </c>
      <c r="I41" t="s">
        <v>15</v>
      </c>
    </row>
  </sheetData>
  <sheetProtection/>
  <mergeCells count="11">
    <mergeCell ref="H11:J11"/>
    <mergeCell ref="K11:M11"/>
    <mergeCell ref="A9:A12"/>
    <mergeCell ref="B9:G9"/>
    <mergeCell ref="H9:M9"/>
    <mergeCell ref="B10:D10"/>
    <mergeCell ref="E10:G10"/>
    <mergeCell ref="H10:J10"/>
    <mergeCell ref="K10:M10"/>
    <mergeCell ref="B11:D11"/>
    <mergeCell ref="E11:G11"/>
  </mergeCells>
  <printOptions/>
  <pageMargins left="0.7086614173228347" right="0.29" top="0.27" bottom="0.31" header="0.21" footer="0.21"/>
  <pageSetup fitToHeight="1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2016-12-27T12:47:06Z</cp:lastPrinted>
  <dcterms:created xsi:type="dcterms:W3CDTF">2016-05-31T12:21:19Z</dcterms:created>
  <dcterms:modified xsi:type="dcterms:W3CDTF">2017-01-04T12:04:23Z</dcterms:modified>
  <cp:category/>
  <cp:version/>
  <cp:contentType/>
  <cp:contentStatus/>
</cp:coreProperties>
</file>