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05" firstSheet="1" activeTab="1"/>
  </bookViews>
  <sheets>
    <sheet name="ПБ '13" sheetId="1" state="hidden" r:id="rId1"/>
    <sheet name="2017" sheetId="2" r:id="rId2"/>
  </sheets>
  <definedNames>
    <definedName name="_xlnm.Print_Area" localSheetId="1">'2017'!$F$1:$Q$39</definedName>
    <definedName name="_xlnm.Print_Area" localSheetId="0">'ПБ ''13'!$F$1:$Q$41</definedName>
  </definedNames>
  <calcPr fullCalcOnLoad="1"/>
</workbook>
</file>

<file path=xl/sharedStrings.xml><?xml version="1.0" encoding="utf-8"?>
<sst xmlns="http://schemas.openxmlformats.org/spreadsheetml/2006/main" count="171" uniqueCount="65">
  <si>
    <t>Баланс электрической энергии и мощности на 2013 год</t>
  </si>
  <si>
    <t>по диапазонам напряжения территориальной сетевой организации</t>
  </si>
  <si>
    <t>№
п/п</t>
  </si>
  <si>
    <t>Наименование ТСО (ССО)</t>
  </si>
  <si>
    <t>Показатель / Наименование ССО</t>
  </si>
  <si>
    <t>2013 год</t>
  </si>
  <si>
    <t>Электроэнергия (млн.кВтч)</t>
  </si>
  <si>
    <t>Мощность расчетная (МВт)</t>
  </si>
  <si>
    <t>Всего</t>
  </si>
  <si>
    <t>ВН</t>
  </si>
  <si>
    <t>СН1</t>
  </si>
  <si>
    <t>СН2</t>
  </si>
  <si>
    <t>НН</t>
  </si>
  <si>
    <t>Руководитель организации (ответственное лицо)</t>
  </si>
  <si>
    <t>Ф.И.О.</t>
  </si>
  <si>
    <t>/ подпись /</t>
  </si>
  <si>
    <t>Начальник управления регулирования в электроэнергетической</t>
  </si>
  <si>
    <t>Т.М. Салтыкова</t>
  </si>
  <si>
    <t>и газовой отраслях РЭК области</t>
  </si>
  <si>
    <t>Мощность (МВт)</t>
  </si>
  <si>
    <t>ГП ВО "Череповецкая ЭТС"</t>
  </si>
  <si>
    <t>1</t>
  </si>
  <si>
    <t xml:space="preserve">Поступление в сеть, ВСЕГО </t>
  </si>
  <si>
    <t>1.1</t>
  </si>
  <si>
    <t>из смежной сети, всего</t>
  </si>
  <si>
    <t/>
  </si>
  <si>
    <t>1.2</t>
  </si>
  <si>
    <t>от других организаций</t>
  </si>
  <si>
    <t>Филиал ОАО "МРСК Северо-Запада"  "Вологдаэнерго"</t>
  </si>
  <si>
    <t>ОАО "ФосАгро-Череповец"</t>
  </si>
  <si>
    <t>МУП города Череповца "Электросеть"</t>
  </si>
  <si>
    <t>Шекснинский РГСиС</t>
  </si>
  <si>
    <t>Филиал ОАО РЖД Северная дирекция по энергообеспечению Трансэнерго</t>
  </si>
  <si>
    <t>2</t>
  </si>
  <si>
    <t>Потери</t>
  </si>
  <si>
    <t>3</t>
  </si>
  <si>
    <t>Население городское</t>
  </si>
  <si>
    <t>4</t>
  </si>
  <si>
    <t xml:space="preserve">Население сельское и городское с электроплитами </t>
  </si>
  <si>
    <t>5</t>
  </si>
  <si>
    <t>Прочие потребители</t>
  </si>
  <si>
    <t>6</t>
  </si>
  <si>
    <t>Итого</t>
  </si>
  <si>
    <t>7</t>
  </si>
  <si>
    <t>Переток в прочие сетевые организации</t>
  </si>
  <si>
    <t>Филиал ОАО "РЖД" Октябрьская дирекция по энергообеспечению Трансэнерго</t>
  </si>
  <si>
    <t>Филиал "Северный" ОАО "Оборонэнерго"</t>
  </si>
  <si>
    <t>8</t>
  </si>
  <si>
    <t>Собственное потребление</t>
  </si>
  <si>
    <t>то же в %</t>
  </si>
  <si>
    <t xml:space="preserve">                             </t>
  </si>
  <si>
    <t>Потребитель ООО "СК-Энерго 5"</t>
  </si>
  <si>
    <t>9</t>
  </si>
  <si>
    <t xml:space="preserve">Население с электроплитами </t>
  </si>
  <si>
    <t xml:space="preserve">Население сельское </t>
  </si>
  <si>
    <t>Филиал ПАО "МРСК Северо-Запада"  "Вологдаэнерго"</t>
  </si>
  <si>
    <t>АО "Вологдаоблэнерго"</t>
  </si>
  <si>
    <t xml:space="preserve">Директор ОАО "БМЗ"                                                        </t>
  </si>
  <si>
    <t xml:space="preserve"> Алексеева С. С.</t>
  </si>
  <si>
    <t>тел. (8172) 71-23-73</t>
  </si>
  <si>
    <t>Исп. Егоркин С.В.</t>
  </si>
  <si>
    <t>эл. почта: esv@st35.ru</t>
  </si>
  <si>
    <t>Фактический баланс электроэнергии АО "Бываловский машиностроительный завод" за 2016 год</t>
  </si>
  <si>
    <t>ООО "ЭТА"</t>
  </si>
  <si>
    <t>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</si>
</sst>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00"/>
    <numFmt numFmtId="172" formatCode="#,##0.0000"/>
    <numFmt numFmtId="173" formatCode="#,##0.000000"/>
    <numFmt numFmtId="174" formatCode="0.00000"/>
    <numFmt numFmtId="175" formatCode="0.0000"/>
  </numFmts>
  <fonts count="48"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vertical="center" shrinkToFit="1"/>
    </xf>
    <xf numFmtId="164" fontId="1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vertical="center" shrinkToFit="1"/>
    </xf>
    <xf numFmtId="164" fontId="1" fillId="0" borderId="20" xfId="0" applyNumberFormat="1" applyFont="1" applyFill="1" applyBorder="1" applyAlignment="1">
      <alignment horizontal="right" vertical="center"/>
    </xf>
    <xf numFmtId="0" fontId="1" fillId="0" borderId="21" xfId="53" applyFont="1" applyFill="1" applyBorder="1" applyAlignment="1">
      <alignment horizontal="center" vertical="center"/>
      <protection/>
    </xf>
    <xf numFmtId="164" fontId="1" fillId="0" borderId="22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vertical="center" shrinkToFit="1"/>
    </xf>
    <xf numFmtId="164" fontId="1" fillId="0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left" indent="2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vertical="center" shrinkToFit="1"/>
    </xf>
    <xf numFmtId="0" fontId="1" fillId="0" borderId="32" xfId="53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left" vertical="center" shrinkToFit="1"/>
      <protection/>
    </xf>
    <xf numFmtId="49" fontId="1" fillId="0" borderId="33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0" fontId="3" fillId="0" borderId="37" xfId="59" applyNumberFormat="1" applyFont="1" applyFill="1" applyBorder="1" applyAlignment="1">
      <alignment vertical="center"/>
    </xf>
    <xf numFmtId="10" fontId="3" fillId="0" borderId="38" xfId="59" applyNumberFormat="1" applyFont="1" applyFill="1" applyBorder="1" applyAlignment="1">
      <alignment vertical="center"/>
    </xf>
    <xf numFmtId="10" fontId="3" fillId="0" borderId="39" xfId="59" applyNumberFormat="1" applyFont="1" applyFill="1" applyBorder="1" applyAlignment="1">
      <alignment vertical="center"/>
    </xf>
    <xf numFmtId="170" fontId="3" fillId="0" borderId="40" xfId="0" applyNumberFormat="1" applyFont="1" applyFill="1" applyBorder="1" applyAlignment="1">
      <alignment vertical="center"/>
    </xf>
    <xf numFmtId="170" fontId="3" fillId="0" borderId="41" xfId="0" applyNumberFormat="1" applyFont="1" applyFill="1" applyBorder="1" applyAlignment="1">
      <alignment vertical="center"/>
    </xf>
    <xf numFmtId="170" fontId="3" fillId="0" borderId="42" xfId="0" applyNumberFormat="1" applyFont="1" applyFill="1" applyBorder="1" applyAlignment="1">
      <alignment vertical="center"/>
    </xf>
    <xf numFmtId="170" fontId="3" fillId="0" borderId="38" xfId="0" applyNumberFormat="1" applyFont="1" applyFill="1" applyBorder="1" applyAlignment="1">
      <alignment vertical="center"/>
    </xf>
    <xf numFmtId="170" fontId="3" fillId="0" borderId="37" xfId="0" applyNumberFormat="1" applyFont="1" applyFill="1" applyBorder="1" applyAlignment="1">
      <alignment/>
    </xf>
    <xf numFmtId="170" fontId="3" fillId="0" borderId="37" xfId="0" applyNumberFormat="1" applyFont="1" applyFill="1" applyBorder="1" applyAlignment="1">
      <alignment horizontal="right" vertical="center"/>
    </xf>
    <xf numFmtId="170" fontId="3" fillId="0" borderId="39" xfId="0" applyNumberFormat="1" applyFont="1" applyFill="1" applyBorder="1" applyAlignment="1">
      <alignment/>
    </xf>
    <xf numFmtId="170" fontId="3" fillId="0" borderId="37" xfId="0" applyNumberFormat="1" applyFont="1" applyFill="1" applyBorder="1" applyAlignment="1">
      <alignment vertical="center"/>
    </xf>
    <xf numFmtId="170" fontId="3" fillId="0" borderId="39" xfId="0" applyNumberFormat="1" applyFont="1" applyFill="1" applyBorder="1" applyAlignment="1">
      <alignment vertical="center"/>
    </xf>
    <xf numFmtId="170" fontId="3" fillId="33" borderId="38" xfId="0" applyNumberFormat="1" applyFont="1" applyFill="1" applyBorder="1" applyAlignment="1">
      <alignment vertical="center"/>
    </xf>
    <xf numFmtId="170" fontId="3" fillId="0" borderId="10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12" xfId="0" applyNumberFormat="1" applyFont="1" applyFill="1" applyBorder="1" applyAlignment="1">
      <alignment vertical="center"/>
    </xf>
    <xf numFmtId="170" fontId="3" fillId="33" borderId="37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 horizontal="center" vertical="center" wrapText="1"/>
    </xf>
    <xf numFmtId="170" fontId="1" fillId="0" borderId="0" xfId="0" applyNumberFormat="1" applyFont="1" applyFill="1" applyAlignment="1">
      <alignment/>
    </xf>
    <xf numFmtId="49" fontId="3" fillId="0" borderId="49" xfId="0" applyNumberFormat="1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vertical="center" shrinkToFit="1"/>
    </xf>
    <xf numFmtId="49" fontId="1" fillId="0" borderId="50" xfId="54" applyNumberFormat="1" applyFont="1" applyFill="1" applyBorder="1" applyAlignment="1">
      <alignment vertical="center" shrinkToFit="1"/>
      <protection/>
    </xf>
    <xf numFmtId="49" fontId="3" fillId="0" borderId="50" xfId="54" applyNumberFormat="1" applyFont="1" applyFill="1" applyBorder="1" applyAlignment="1">
      <alignment vertical="center" shrinkToFit="1"/>
      <protection/>
    </xf>
    <xf numFmtId="0" fontId="3" fillId="0" borderId="51" xfId="0" applyFont="1" applyFill="1" applyBorder="1" applyAlignment="1">
      <alignment vertical="center" shrinkToFit="1"/>
    </xf>
    <xf numFmtId="170" fontId="3" fillId="0" borderId="39" xfId="0" applyNumberFormat="1" applyFont="1" applyFill="1" applyBorder="1" applyAlignment="1">
      <alignment horizontal="right" vertical="center"/>
    </xf>
    <xf numFmtId="170" fontId="3" fillId="0" borderId="52" xfId="0" applyNumberFormat="1" applyFont="1" applyFill="1" applyBorder="1" applyAlignment="1">
      <alignment vertical="center"/>
    </xf>
    <xf numFmtId="170" fontId="3" fillId="0" borderId="53" xfId="0" applyNumberFormat="1" applyFont="1" applyFill="1" applyBorder="1" applyAlignment="1">
      <alignment/>
    </xf>
    <xf numFmtId="170" fontId="3" fillId="0" borderId="53" xfId="0" applyNumberFormat="1" applyFont="1" applyFill="1" applyBorder="1" applyAlignment="1">
      <alignment vertical="center"/>
    </xf>
    <xf numFmtId="170" fontId="3" fillId="0" borderId="53" xfId="0" applyNumberFormat="1" applyFont="1" applyFill="1" applyBorder="1" applyAlignment="1">
      <alignment horizontal="right" vertical="center"/>
    </xf>
    <xf numFmtId="170" fontId="3" fillId="33" borderId="53" xfId="0" applyNumberFormat="1" applyFont="1" applyFill="1" applyBorder="1" applyAlignment="1">
      <alignment vertical="center"/>
    </xf>
    <xf numFmtId="10" fontId="3" fillId="0" borderId="53" xfId="59" applyNumberFormat="1" applyFont="1" applyFill="1" applyBorder="1" applyAlignment="1">
      <alignment vertical="center"/>
    </xf>
    <xf numFmtId="170" fontId="3" fillId="0" borderId="54" xfId="0" applyNumberFormat="1" applyFont="1" applyFill="1" applyBorder="1" applyAlignment="1">
      <alignment vertical="center"/>
    </xf>
    <xf numFmtId="170" fontId="3" fillId="0" borderId="38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Свод  FORM  3.1  2013_Все" xfId="53"/>
    <cellStyle name="Обычный_Реестр_Баланс_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7"/>
      </font>
    </dxf>
    <dxf>
      <font>
        <color indexed="9"/>
      </font>
    </dxf>
    <dxf>
      <font>
        <color rgb="FFFFFFFF"/>
      </font>
      <border/>
    </dxf>
    <dxf>
      <font>
        <color rgb="FFFFCC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41"/>
  <sheetViews>
    <sheetView view="pageBreakPreview" zoomScale="60" zoomScaleNormal="70" zoomScalePageLayoutView="0" workbookViewId="0" topLeftCell="A1">
      <selection activeCell="H19" sqref="H19"/>
    </sheetView>
  </sheetViews>
  <sheetFormatPr defaultColWidth="9.00390625" defaultRowHeight="12.75" outlineLevelRow="2" outlineLevelCol="1"/>
  <cols>
    <col min="4" max="4" width="6.75390625" style="1" hidden="1" customWidth="1" outlineLevel="1"/>
    <col min="5" max="5" width="41.125" style="1" hidden="1" customWidth="1" outlineLevel="1"/>
    <col min="6" max="6" width="7.125" style="1" customWidth="1" collapsed="1"/>
    <col min="7" max="7" width="60.75390625" style="1" customWidth="1"/>
    <col min="8" max="8" width="15.375" style="1" customWidth="1"/>
    <col min="9" max="9" width="14.00390625" style="1" customWidth="1"/>
    <col min="10" max="11" width="13.125" style="1" customWidth="1"/>
    <col min="12" max="12" width="14.375" style="1" customWidth="1"/>
    <col min="13" max="13" width="15.375" style="1" customWidth="1"/>
    <col min="14" max="14" width="14.00390625" style="1" customWidth="1"/>
    <col min="15" max="16" width="13.125" style="1" customWidth="1"/>
    <col min="17" max="17" width="14.375" style="1" customWidth="1"/>
  </cols>
  <sheetData>
    <row r="3" spans="7:17" ht="18">
      <c r="G3" s="2" t="s">
        <v>0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7:17" ht="18">
      <c r="G4" s="2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7:17" ht="18">
      <c r="G5" s="4" t="str">
        <f>E11</f>
        <v>ГП ВО "Череповецкая ЭТС"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7:17" ht="18.75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4:17" ht="18">
      <c r="D7" s="67" t="s">
        <v>2</v>
      </c>
      <c r="E7" s="70" t="s">
        <v>3</v>
      </c>
      <c r="F7" s="73" t="s">
        <v>2</v>
      </c>
      <c r="G7" s="76" t="s">
        <v>4</v>
      </c>
      <c r="H7" s="79" t="s">
        <v>5</v>
      </c>
      <c r="I7" s="79"/>
      <c r="J7" s="79"/>
      <c r="K7" s="79"/>
      <c r="L7" s="79"/>
      <c r="M7" s="79" t="s">
        <v>5</v>
      </c>
      <c r="N7" s="79"/>
      <c r="O7" s="79"/>
      <c r="P7" s="79"/>
      <c r="Q7" s="79"/>
    </row>
    <row r="8" spans="4:17" ht="18">
      <c r="D8" s="68"/>
      <c r="E8" s="71"/>
      <c r="F8" s="74"/>
      <c r="G8" s="77"/>
      <c r="H8" s="80" t="s">
        <v>6</v>
      </c>
      <c r="I8" s="80"/>
      <c r="J8" s="80"/>
      <c r="K8" s="80"/>
      <c r="L8" s="80"/>
      <c r="M8" s="80" t="s">
        <v>7</v>
      </c>
      <c r="N8" s="80"/>
      <c r="O8" s="80"/>
      <c r="P8" s="80"/>
      <c r="Q8" s="80"/>
    </row>
    <row r="9" spans="4:17" ht="18.75" thickBot="1">
      <c r="D9" s="69"/>
      <c r="E9" s="72"/>
      <c r="F9" s="75"/>
      <c r="G9" s="78"/>
      <c r="H9" s="5" t="s">
        <v>8</v>
      </c>
      <c r="I9" s="6" t="s">
        <v>9</v>
      </c>
      <c r="J9" s="6" t="s">
        <v>10</v>
      </c>
      <c r="K9" s="6" t="s">
        <v>11</v>
      </c>
      <c r="L9" s="7" t="s">
        <v>12</v>
      </c>
      <c r="M9" s="5" t="s">
        <v>8</v>
      </c>
      <c r="N9" s="6" t="s">
        <v>9</v>
      </c>
      <c r="O9" s="6" t="s">
        <v>10</v>
      </c>
      <c r="P9" s="6" t="s">
        <v>11</v>
      </c>
      <c r="Q9" s="7" t="s">
        <v>12</v>
      </c>
    </row>
    <row r="10" spans="7:17" ht="18.75" thickBot="1"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3:17" s="1" customFormat="1" ht="19.5" customHeight="1">
      <c r="C11" s="35"/>
      <c r="D11" s="8">
        <v>2</v>
      </c>
      <c r="E11" s="9" t="s">
        <v>20</v>
      </c>
      <c r="F11" s="36" t="s">
        <v>21</v>
      </c>
      <c r="G11" s="9" t="s">
        <v>22</v>
      </c>
      <c r="H11" s="10">
        <v>193.00776784526946</v>
      </c>
      <c r="I11" s="11"/>
      <c r="J11" s="11"/>
      <c r="K11" s="11">
        <v>193.00776784526946</v>
      </c>
      <c r="L11" s="12"/>
      <c r="M11" s="10">
        <v>33.5493079366426</v>
      </c>
      <c r="N11" s="11"/>
      <c r="O11" s="11"/>
      <c r="P11" s="11">
        <v>33.5493079366426</v>
      </c>
      <c r="Q11" s="12"/>
    </row>
    <row r="12" spans="3:17" s="1" customFormat="1" ht="19.5" customHeight="1" outlineLevel="1">
      <c r="C12" s="35"/>
      <c r="D12" s="13"/>
      <c r="E12" s="14" t="s">
        <v>20</v>
      </c>
      <c r="F12" s="37" t="s">
        <v>23</v>
      </c>
      <c r="G12" s="14" t="s">
        <v>24</v>
      </c>
      <c r="H12" s="17">
        <v>117.464457</v>
      </c>
      <c r="I12" s="18">
        <v>0</v>
      </c>
      <c r="J12" s="18">
        <v>0</v>
      </c>
      <c r="K12" s="18">
        <v>0</v>
      </c>
      <c r="L12" s="19">
        <v>117.464457</v>
      </c>
      <c r="M12" s="17">
        <v>20.008181860106472</v>
      </c>
      <c r="N12" s="18">
        <v>0</v>
      </c>
      <c r="O12" s="18">
        <v>0</v>
      </c>
      <c r="P12" s="18">
        <v>0</v>
      </c>
      <c r="Q12" s="19">
        <v>20.008181860106472</v>
      </c>
    </row>
    <row r="13" spans="3:17" s="1" customFormat="1" ht="19.5" customHeight="1" outlineLevel="2">
      <c r="C13" s="35"/>
      <c r="D13" s="16"/>
      <c r="E13" s="14" t="s">
        <v>20</v>
      </c>
      <c r="F13" s="37"/>
      <c r="G13" s="14" t="s">
        <v>9</v>
      </c>
      <c r="H13" s="17">
        <v>0</v>
      </c>
      <c r="I13" s="18"/>
      <c r="J13" s="18"/>
      <c r="K13" s="18"/>
      <c r="L13" s="19"/>
      <c r="M13" s="17">
        <v>0</v>
      </c>
      <c r="N13" s="18"/>
      <c r="O13" s="18"/>
      <c r="P13" s="18"/>
      <c r="Q13" s="19"/>
    </row>
    <row r="14" spans="3:17" s="1" customFormat="1" ht="19.5" customHeight="1" outlineLevel="2">
      <c r="C14" s="35"/>
      <c r="D14" s="16"/>
      <c r="E14" s="14" t="s">
        <v>20</v>
      </c>
      <c r="F14" s="37"/>
      <c r="G14" s="14" t="s">
        <v>10</v>
      </c>
      <c r="H14" s="17">
        <v>0</v>
      </c>
      <c r="I14" s="18"/>
      <c r="J14" s="18"/>
      <c r="K14" s="18"/>
      <c r="L14" s="19"/>
      <c r="M14" s="17">
        <v>0</v>
      </c>
      <c r="N14" s="18"/>
      <c r="O14" s="18"/>
      <c r="P14" s="18"/>
      <c r="Q14" s="19"/>
    </row>
    <row r="15" spans="3:17" s="1" customFormat="1" ht="19.5" customHeight="1" outlineLevel="2">
      <c r="C15" s="35"/>
      <c r="D15" s="13" t="s">
        <v>25</v>
      </c>
      <c r="E15" s="14" t="s">
        <v>20</v>
      </c>
      <c r="F15" s="37"/>
      <c r="G15" s="14" t="s">
        <v>11</v>
      </c>
      <c r="H15" s="17">
        <v>117.464457</v>
      </c>
      <c r="I15" s="18"/>
      <c r="J15" s="18"/>
      <c r="K15" s="18"/>
      <c r="L15" s="19">
        <v>117.464457</v>
      </c>
      <c r="M15" s="17">
        <v>20.008181860106472</v>
      </c>
      <c r="N15" s="18"/>
      <c r="O15" s="18"/>
      <c r="P15" s="18"/>
      <c r="Q15" s="19">
        <v>20.008181860106472</v>
      </c>
    </row>
    <row r="16" spans="3:17" s="1" customFormat="1" ht="19.5" customHeight="1" outlineLevel="1">
      <c r="C16" s="35"/>
      <c r="D16" s="13" t="s">
        <v>25</v>
      </c>
      <c r="E16" s="14" t="s">
        <v>20</v>
      </c>
      <c r="F16" s="37" t="s">
        <v>26</v>
      </c>
      <c r="G16" s="14" t="s">
        <v>27</v>
      </c>
      <c r="H16" s="17">
        <v>193.00776784526946</v>
      </c>
      <c r="I16" s="18"/>
      <c r="J16" s="18"/>
      <c r="K16" s="18">
        <v>193.00776784526946</v>
      </c>
      <c r="L16" s="19"/>
      <c r="M16" s="17">
        <v>33.5493079366426</v>
      </c>
      <c r="N16" s="18"/>
      <c r="O16" s="18"/>
      <c r="P16" s="18">
        <v>33.5493079366426</v>
      </c>
      <c r="Q16" s="19"/>
    </row>
    <row r="17" spans="3:17" s="1" customFormat="1" ht="19.5" customHeight="1" outlineLevel="2">
      <c r="C17" s="35"/>
      <c r="D17" s="13" t="s">
        <v>25</v>
      </c>
      <c r="E17" s="14" t="s">
        <v>20</v>
      </c>
      <c r="F17" s="37"/>
      <c r="G17" s="14" t="s">
        <v>28</v>
      </c>
      <c r="H17" s="17">
        <v>182.56767484526947</v>
      </c>
      <c r="I17" s="18"/>
      <c r="J17" s="18"/>
      <c r="K17" s="18">
        <v>182.56767484526947</v>
      </c>
      <c r="L17" s="19"/>
      <c r="M17" s="17">
        <v>31.715736391145292</v>
      </c>
      <c r="N17" s="18"/>
      <c r="O17" s="18"/>
      <c r="P17" s="18">
        <v>31.715736391145292</v>
      </c>
      <c r="Q17" s="19"/>
    </row>
    <row r="18" spans="3:17" s="1" customFormat="1" ht="19.5" customHeight="1" outlineLevel="2">
      <c r="C18" s="35"/>
      <c r="D18" s="13"/>
      <c r="E18" s="14" t="s">
        <v>20</v>
      </c>
      <c r="F18" s="37"/>
      <c r="G18" s="14" t="s">
        <v>29</v>
      </c>
      <c r="H18" s="17">
        <v>0.162</v>
      </c>
      <c r="I18" s="18"/>
      <c r="J18" s="18"/>
      <c r="K18" s="18">
        <v>0.162</v>
      </c>
      <c r="L18" s="19"/>
      <c r="M18" s="17">
        <v>0.02845171880849757</v>
      </c>
      <c r="N18" s="18"/>
      <c r="O18" s="18"/>
      <c r="P18" s="18">
        <v>0.02845171880849757</v>
      </c>
      <c r="Q18" s="19"/>
    </row>
    <row r="19" spans="3:17" s="1" customFormat="1" ht="19.5" customHeight="1" outlineLevel="2">
      <c r="C19" s="35"/>
      <c r="D19" s="13" t="s">
        <v>25</v>
      </c>
      <c r="E19" s="14" t="s">
        <v>20</v>
      </c>
      <c r="F19" s="37"/>
      <c r="G19" s="14" t="s">
        <v>30</v>
      </c>
      <c r="H19" s="17">
        <v>2.181</v>
      </c>
      <c r="I19" s="18"/>
      <c r="J19" s="18"/>
      <c r="K19" s="18">
        <v>2.181</v>
      </c>
      <c r="L19" s="19"/>
      <c r="M19" s="17">
        <v>0.38304443655143944</v>
      </c>
      <c r="N19" s="18"/>
      <c r="O19" s="18"/>
      <c r="P19" s="18">
        <v>0.38304443655143944</v>
      </c>
      <c r="Q19" s="19"/>
    </row>
    <row r="20" spans="3:17" s="1" customFormat="1" ht="19.5" customHeight="1" outlineLevel="2">
      <c r="C20" s="35"/>
      <c r="D20" s="13"/>
      <c r="E20" s="14" t="s">
        <v>20</v>
      </c>
      <c r="F20" s="37"/>
      <c r="G20" s="14" t="s">
        <v>31</v>
      </c>
      <c r="H20" s="17">
        <v>7.636</v>
      </c>
      <c r="I20" s="18"/>
      <c r="J20" s="18"/>
      <c r="K20" s="18">
        <v>7.636</v>
      </c>
      <c r="L20" s="19"/>
      <c r="M20" s="17">
        <v>1.3410945976647373</v>
      </c>
      <c r="N20" s="18"/>
      <c r="O20" s="18"/>
      <c r="P20" s="18">
        <v>1.3410945976647373</v>
      </c>
      <c r="Q20" s="19"/>
    </row>
    <row r="21" spans="3:17" s="1" customFormat="1" ht="19.5" customHeight="1" outlineLevel="2">
      <c r="C21" s="35"/>
      <c r="D21" s="13" t="s">
        <v>25</v>
      </c>
      <c r="E21" s="14" t="s">
        <v>20</v>
      </c>
      <c r="F21" s="37"/>
      <c r="G21" s="14" t="s">
        <v>32</v>
      </c>
      <c r="H21" s="17">
        <v>0.46109300000000003</v>
      </c>
      <c r="I21" s="18"/>
      <c r="J21" s="18"/>
      <c r="K21" s="18">
        <v>0.46109300000000003</v>
      </c>
      <c r="L21" s="19"/>
      <c r="M21" s="17">
        <v>0.08098079247263314</v>
      </c>
      <c r="N21" s="18"/>
      <c r="O21" s="18"/>
      <c r="P21" s="18">
        <v>0.08098079247263314</v>
      </c>
      <c r="Q21" s="19"/>
    </row>
    <row r="22" spans="3:17" s="1" customFormat="1" ht="19.5" customHeight="1" outlineLevel="1">
      <c r="C22" s="35"/>
      <c r="D22" s="13" t="s">
        <v>25</v>
      </c>
      <c r="E22" s="14" t="s">
        <v>20</v>
      </c>
      <c r="F22" s="37" t="s">
        <v>33</v>
      </c>
      <c r="G22" s="14" t="s">
        <v>34</v>
      </c>
      <c r="H22" s="17">
        <v>35.9838</v>
      </c>
      <c r="I22" s="18"/>
      <c r="J22" s="18"/>
      <c r="K22" s="18">
        <v>4.209343</v>
      </c>
      <c r="L22" s="19">
        <v>31.774457</v>
      </c>
      <c r="M22" s="17">
        <v>4.790512385043829</v>
      </c>
      <c r="N22" s="18"/>
      <c r="O22" s="18"/>
      <c r="P22" s="18">
        <v>0.560423944953739</v>
      </c>
      <c r="Q22" s="19">
        <v>4.23008844009009</v>
      </c>
    </row>
    <row r="23" spans="3:17" s="1" customFormat="1" ht="19.5" customHeight="1" outlineLevel="1">
      <c r="C23" s="35"/>
      <c r="D23" s="13" t="s">
        <v>25</v>
      </c>
      <c r="E23" s="14" t="s">
        <v>20</v>
      </c>
      <c r="F23" s="37" t="s">
        <v>35</v>
      </c>
      <c r="G23" s="14" t="s">
        <v>36</v>
      </c>
      <c r="H23" s="17">
        <v>21.420320169377842</v>
      </c>
      <c r="I23" s="18"/>
      <c r="J23" s="18"/>
      <c r="K23" s="18"/>
      <c r="L23" s="19">
        <v>21.420320169377842</v>
      </c>
      <c r="M23" s="17">
        <v>4.068776080963892</v>
      </c>
      <c r="N23" s="18"/>
      <c r="O23" s="18"/>
      <c r="P23" s="18"/>
      <c r="Q23" s="19">
        <v>4.068776080963892</v>
      </c>
    </row>
    <row r="24" spans="3:17" s="1" customFormat="1" ht="19.5" customHeight="1" outlineLevel="1">
      <c r="C24" s="35"/>
      <c r="D24" s="13" t="s">
        <v>25</v>
      </c>
      <c r="E24" s="14" t="s">
        <v>20</v>
      </c>
      <c r="F24" s="37" t="s">
        <v>37</v>
      </c>
      <c r="G24" s="14" t="s">
        <v>38</v>
      </c>
      <c r="H24" s="17">
        <v>29.77967983062216</v>
      </c>
      <c r="I24" s="18"/>
      <c r="J24" s="18"/>
      <c r="K24" s="18"/>
      <c r="L24" s="19">
        <v>29.77967983062216</v>
      </c>
      <c r="M24" s="17">
        <v>5.656631088400656</v>
      </c>
      <c r="N24" s="18"/>
      <c r="O24" s="18"/>
      <c r="P24" s="18"/>
      <c r="Q24" s="19">
        <v>5.656631088400656</v>
      </c>
    </row>
    <row r="25" spans="3:17" s="1" customFormat="1" ht="19.5" customHeight="1" outlineLevel="1">
      <c r="C25" s="35"/>
      <c r="D25" s="13" t="s">
        <v>25</v>
      </c>
      <c r="E25" s="14" t="s">
        <v>20</v>
      </c>
      <c r="F25" s="37" t="s">
        <v>39</v>
      </c>
      <c r="G25" s="14" t="s">
        <v>40</v>
      </c>
      <c r="H25" s="17">
        <v>102.8</v>
      </c>
      <c r="I25" s="18"/>
      <c r="J25" s="18"/>
      <c r="K25" s="18">
        <v>68.31</v>
      </c>
      <c r="L25" s="19">
        <v>34.49</v>
      </c>
      <c r="M25" s="17">
        <v>18.483114409811005</v>
      </c>
      <c r="N25" s="18"/>
      <c r="O25" s="18"/>
      <c r="P25" s="18">
        <v>12.430428159159172</v>
      </c>
      <c r="Q25" s="19">
        <v>6.052686250651834</v>
      </c>
    </row>
    <row r="26" spans="3:17" s="1" customFormat="1" ht="19.5" customHeight="1" outlineLevel="1">
      <c r="C26" s="35"/>
      <c r="D26" s="13" t="s">
        <v>25</v>
      </c>
      <c r="E26" s="14" t="s">
        <v>20</v>
      </c>
      <c r="F26" s="37" t="s">
        <v>41</v>
      </c>
      <c r="G26" s="14" t="s">
        <v>42</v>
      </c>
      <c r="H26" s="17">
        <v>154</v>
      </c>
      <c r="I26" s="18">
        <v>0</v>
      </c>
      <c r="J26" s="18">
        <v>0</v>
      </c>
      <c r="K26" s="18">
        <v>68.31</v>
      </c>
      <c r="L26" s="19">
        <v>85.69</v>
      </c>
      <c r="M26" s="17">
        <v>28.208521579175553</v>
      </c>
      <c r="N26" s="18">
        <v>0</v>
      </c>
      <c r="O26" s="18">
        <v>0</v>
      </c>
      <c r="P26" s="18">
        <v>12.430428159159172</v>
      </c>
      <c r="Q26" s="19">
        <v>15.778093420016383</v>
      </c>
    </row>
    <row r="27" spans="3:17" s="1" customFormat="1" ht="19.5" customHeight="1" outlineLevel="1">
      <c r="C27" s="35"/>
      <c r="D27" s="13" t="s">
        <v>25</v>
      </c>
      <c r="E27" s="14" t="s">
        <v>20</v>
      </c>
      <c r="F27" s="37" t="s">
        <v>43</v>
      </c>
      <c r="G27" s="14" t="s">
        <v>44</v>
      </c>
      <c r="H27" s="17">
        <v>3.023967845269479</v>
      </c>
      <c r="I27" s="18"/>
      <c r="J27" s="18"/>
      <c r="K27" s="18">
        <v>3.023967845269479</v>
      </c>
      <c r="L27" s="19"/>
      <c r="M27" s="17">
        <v>0.5502739724232122</v>
      </c>
      <c r="N27" s="18"/>
      <c r="O27" s="18"/>
      <c r="P27" s="18">
        <v>0.5502739724232122</v>
      </c>
      <c r="Q27" s="19"/>
    </row>
    <row r="28" spans="3:17" s="1" customFormat="1" ht="19.5" customHeight="1" outlineLevel="2">
      <c r="C28" s="35"/>
      <c r="D28" s="13" t="s">
        <v>25</v>
      </c>
      <c r="E28" s="14" t="s">
        <v>20</v>
      </c>
      <c r="F28" s="37"/>
      <c r="G28" s="38" t="s">
        <v>28</v>
      </c>
      <c r="H28" s="17">
        <v>0.271</v>
      </c>
      <c r="I28" s="18"/>
      <c r="J28" s="18"/>
      <c r="K28" s="18">
        <v>0.271</v>
      </c>
      <c r="L28" s="19"/>
      <c r="M28" s="17">
        <v>0.04931409795245405</v>
      </c>
      <c r="N28" s="18"/>
      <c r="O28" s="18"/>
      <c r="P28" s="18">
        <v>0.04931409795245405</v>
      </c>
      <c r="Q28" s="19"/>
    </row>
    <row r="29" spans="3:17" s="1" customFormat="1" ht="19.5" customHeight="1" outlineLevel="2">
      <c r="C29" s="35"/>
      <c r="D29" s="13" t="s">
        <v>25</v>
      </c>
      <c r="E29" s="14" t="s">
        <v>20</v>
      </c>
      <c r="F29" s="37"/>
      <c r="G29" s="38" t="s">
        <v>45</v>
      </c>
      <c r="H29" s="17">
        <v>0.2359678452694793</v>
      </c>
      <c r="I29" s="18"/>
      <c r="J29" s="18"/>
      <c r="K29" s="18">
        <v>0.2359678452694793</v>
      </c>
      <c r="L29" s="19"/>
      <c r="M29" s="17">
        <v>0.042939267288740306</v>
      </c>
      <c r="N29" s="18"/>
      <c r="O29" s="18"/>
      <c r="P29" s="18">
        <v>0.042939267288740306</v>
      </c>
      <c r="Q29" s="19"/>
    </row>
    <row r="30" spans="3:17" s="1" customFormat="1" ht="19.5" customHeight="1" outlineLevel="2">
      <c r="C30" s="35"/>
      <c r="D30" s="13" t="s">
        <v>25</v>
      </c>
      <c r="E30" s="14" t="s">
        <v>20</v>
      </c>
      <c r="F30" s="37"/>
      <c r="G30" s="38" t="s">
        <v>30</v>
      </c>
      <c r="H30" s="17">
        <v>1.676</v>
      </c>
      <c r="I30" s="18"/>
      <c r="J30" s="18"/>
      <c r="K30" s="18">
        <v>1.676</v>
      </c>
      <c r="L30" s="19"/>
      <c r="M30" s="17">
        <v>0.30498312977237263</v>
      </c>
      <c r="N30" s="18"/>
      <c r="O30" s="18"/>
      <c r="P30" s="18">
        <v>0.30498312977237263</v>
      </c>
      <c r="Q30" s="19"/>
    </row>
    <row r="31" spans="3:17" s="1" customFormat="1" ht="19.5" customHeight="1" outlineLevel="2">
      <c r="C31" s="35"/>
      <c r="D31" s="39"/>
      <c r="E31" s="14" t="s">
        <v>20</v>
      </c>
      <c r="F31" s="37"/>
      <c r="G31" s="40" t="s">
        <v>46</v>
      </c>
      <c r="H31" s="17">
        <v>0.841</v>
      </c>
      <c r="I31" s="18"/>
      <c r="J31" s="18"/>
      <c r="K31" s="15">
        <v>0.841</v>
      </c>
      <c r="L31" s="19"/>
      <c r="M31" s="17">
        <v>0.1530374774096452</v>
      </c>
      <c r="N31" s="18"/>
      <c r="O31" s="18"/>
      <c r="P31" s="15">
        <v>0.1530374774096452</v>
      </c>
      <c r="Q31" s="19"/>
    </row>
    <row r="32" spans="3:17" s="1" customFormat="1" ht="19.5" customHeight="1" outlineLevel="1" thickBot="1">
      <c r="C32" s="35"/>
      <c r="D32" s="20"/>
      <c r="E32" s="21" t="s">
        <v>20</v>
      </c>
      <c r="F32" s="41" t="s">
        <v>47</v>
      </c>
      <c r="G32" s="21" t="s">
        <v>48</v>
      </c>
      <c r="H32" s="22"/>
      <c r="I32" s="23"/>
      <c r="J32" s="23"/>
      <c r="K32" s="23"/>
      <c r="L32" s="24"/>
      <c r="M32" s="22"/>
      <c r="N32" s="23"/>
      <c r="O32" s="23"/>
      <c r="P32" s="23"/>
      <c r="Q32" s="24"/>
    </row>
    <row r="33" spans="3:17" s="1" customFormat="1" ht="13.5" customHeight="1" outlineLevel="1">
      <c r="C33" s="35"/>
      <c r="D33" s="25"/>
      <c r="E33" s="26"/>
      <c r="F33" s="27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3:17" s="1" customFormat="1" ht="18">
      <c r="C34" s="4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s="1" customFormat="1" ht="18">
      <c r="C35" s="4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s="1" customFormat="1" ht="18">
      <c r="C36" s="42"/>
      <c r="G36" s="30" t="s">
        <v>13</v>
      </c>
      <c r="H36" s="30"/>
      <c r="I36" s="30"/>
      <c r="J36" s="30"/>
      <c r="K36" s="30"/>
      <c r="L36" s="3"/>
      <c r="M36" s="31"/>
      <c r="N36" s="31"/>
      <c r="O36" s="31"/>
      <c r="P36" s="32" t="s">
        <v>14</v>
      </c>
      <c r="Q36" s="3"/>
    </row>
    <row r="37" spans="3:17" s="1" customFormat="1" ht="18">
      <c r="C37" s="42"/>
      <c r="G37" s="30"/>
      <c r="H37" s="30"/>
      <c r="I37" s="30"/>
      <c r="J37" s="30"/>
      <c r="K37" s="30"/>
      <c r="L37" s="3"/>
      <c r="M37" s="30"/>
      <c r="N37" s="33" t="s">
        <v>15</v>
      </c>
      <c r="O37" s="30"/>
      <c r="P37" s="30"/>
      <c r="Q37" s="3"/>
    </row>
    <row r="38" spans="3:17" s="1" customFormat="1" ht="18">
      <c r="C38" s="42"/>
      <c r="G38" s="30"/>
      <c r="H38" s="30"/>
      <c r="I38" s="30"/>
      <c r="J38" s="30"/>
      <c r="K38" s="30"/>
      <c r="L38" s="3"/>
      <c r="M38" s="30"/>
      <c r="N38" s="30"/>
      <c r="O38" s="30"/>
      <c r="P38" s="30"/>
      <c r="Q38" s="3"/>
    </row>
    <row r="39" spans="3:17" s="1" customFormat="1" ht="18">
      <c r="C39" s="42"/>
      <c r="G39" s="30"/>
      <c r="H39" s="30"/>
      <c r="I39" s="30"/>
      <c r="J39" s="30"/>
      <c r="K39" s="30"/>
      <c r="L39" s="3"/>
      <c r="M39" s="34"/>
      <c r="N39" s="34"/>
      <c r="O39" s="34"/>
      <c r="P39" s="30"/>
      <c r="Q39" s="3"/>
    </row>
    <row r="40" spans="3:17" s="1" customFormat="1" ht="18">
      <c r="C40" s="42"/>
      <c r="G40" s="30" t="s">
        <v>16</v>
      </c>
      <c r="H40" s="30"/>
      <c r="I40" s="30"/>
      <c r="J40" s="30"/>
      <c r="K40" s="30"/>
      <c r="L40" s="3"/>
      <c r="M40" s="31"/>
      <c r="N40" s="31"/>
      <c r="O40" s="31"/>
      <c r="P40" s="32" t="s">
        <v>17</v>
      </c>
      <c r="Q40" s="3"/>
    </row>
    <row r="41" spans="3:17" s="1" customFormat="1" ht="18">
      <c r="C41" s="42"/>
      <c r="G41" s="30" t="s">
        <v>18</v>
      </c>
      <c r="H41" s="30"/>
      <c r="I41" s="30"/>
      <c r="J41" s="30"/>
      <c r="K41" s="30"/>
      <c r="L41" s="3"/>
      <c r="M41" s="30"/>
      <c r="N41" s="33" t="s">
        <v>15</v>
      </c>
      <c r="O41" s="30"/>
      <c r="P41" s="30"/>
      <c r="Q41" s="3"/>
    </row>
  </sheetData>
  <sheetProtection/>
  <mergeCells count="8">
    <mergeCell ref="D7:D9"/>
    <mergeCell ref="E7:E9"/>
    <mergeCell ref="F7:F9"/>
    <mergeCell ref="G7:G9"/>
    <mergeCell ref="H7:L7"/>
    <mergeCell ref="M7:Q7"/>
    <mergeCell ref="H8:L8"/>
    <mergeCell ref="M8:Q8"/>
  </mergeCells>
  <conditionalFormatting sqref="Q32 H32:I32 L32:N32 H12:Q31 H33:Q33">
    <cfRule type="cellIs" priority="1" dxfId="17" operator="equal" stopIfTrue="1">
      <formula>0</formula>
    </cfRule>
  </conditionalFormatting>
  <conditionalFormatting sqref="H11:Q11">
    <cfRule type="cellIs" priority="2" dxfId="18" operator="equal" stopIfTrue="1">
      <formula>0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85" zoomScaleNormal="85" zoomScaleSheetLayoutView="75" zoomScalePageLayoutView="0" workbookViewId="0" topLeftCell="A4">
      <selection activeCell="T8" sqref="T8"/>
    </sheetView>
  </sheetViews>
  <sheetFormatPr defaultColWidth="9.00390625" defaultRowHeight="12.75" outlineLevelRow="2" outlineLevelCol="1"/>
  <cols>
    <col min="3" max="3" width="0" style="0" hidden="1" customWidth="1"/>
    <col min="4" max="4" width="6.75390625" style="1" hidden="1" customWidth="1" outlineLevel="1"/>
    <col min="5" max="5" width="41.125" style="1" hidden="1" customWidth="1" outlineLevel="1"/>
    <col min="6" max="6" width="7.125" style="1" customWidth="1" collapsed="1"/>
    <col min="7" max="7" width="60.75390625" style="1" customWidth="1"/>
    <col min="8" max="8" width="15.375" style="1" customWidth="1"/>
    <col min="9" max="9" width="14.00390625" style="1" customWidth="1"/>
    <col min="10" max="11" width="13.125" style="1" customWidth="1"/>
    <col min="12" max="12" width="14.375" style="1" customWidth="1"/>
    <col min="13" max="13" width="15.375" style="1" customWidth="1"/>
    <col min="14" max="14" width="14.00390625" style="1" customWidth="1"/>
    <col min="15" max="16" width="13.125" style="1" customWidth="1"/>
    <col min="17" max="17" width="14.375" style="1" customWidth="1"/>
    <col min="20" max="20" width="9.25390625" style="0" bestFit="1" customWidth="1"/>
  </cols>
  <sheetData>
    <row r="1" spans="7:17" ht="18" customHeight="1">
      <c r="G1" s="84" t="s">
        <v>62</v>
      </c>
      <c r="H1" s="84"/>
      <c r="I1" s="84"/>
      <c r="J1" s="84"/>
      <c r="K1" s="84"/>
      <c r="L1" s="84"/>
      <c r="M1" s="3"/>
      <c r="N1" s="3"/>
      <c r="O1" s="3"/>
      <c r="P1" s="3"/>
      <c r="Q1" s="3"/>
    </row>
    <row r="2" spans="7:17" ht="18">
      <c r="G2" s="84"/>
      <c r="H2" s="84"/>
      <c r="I2" s="84"/>
      <c r="J2" s="84"/>
      <c r="K2" s="84"/>
      <c r="L2" s="84"/>
      <c r="M2" s="3"/>
      <c r="N2" s="3"/>
      <c r="O2" s="3"/>
      <c r="P2" s="3"/>
      <c r="Q2" s="3"/>
    </row>
    <row r="3" spans="7:17" ht="18">
      <c r="G3" s="84"/>
      <c r="H3" s="84"/>
      <c r="I3" s="84"/>
      <c r="J3" s="84"/>
      <c r="K3" s="84"/>
      <c r="L3" s="84"/>
      <c r="M3" s="3"/>
      <c r="N3" s="3"/>
      <c r="O3" s="3"/>
      <c r="P3" s="3"/>
      <c r="Q3" s="3"/>
    </row>
    <row r="4" spans="7:17" ht="18.7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4:17" ht="18">
      <c r="D5" s="67" t="s">
        <v>2</v>
      </c>
      <c r="E5" s="70" t="s">
        <v>3</v>
      </c>
      <c r="F5" s="73" t="s">
        <v>2</v>
      </c>
      <c r="G5" s="76" t="s">
        <v>4</v>
      </c>
      <c r="H5" s="79" t="s">
        <v>64</v>
      </c>
      <c r="I5" s="79"/>
      <c r="J5" s="79"/>
      <c r="K5" s="79"/>
      <c r="L5" s="79"/>
      <c r="M5" s="79" t="s">
        <v>64</v>
      </c>
      <c r="N5" s="79"/>
      <c r="O5" s="79"/>
      <c r="P5" s="79"/>
      <c r="Q5" s="79"/>
    </row>
    <row r="6" spans="4:17" ht="18">
      <c r="D6" s="68"/>
      <c r="E6" s="71"/>
      <c r="F6" s="74"/>
      <c r="G6" s="77"/>
      <c r="H6" s="80" t="s">
        <v>6</v>
      </c>
      <c r="I6" s="80"/>
      <c r="J6" s="80"/>
      <c r="K6" s="80"/>
      <c r="L6" s="80"/>
      <c r="M6" s="80" t="s">
        <v>19</v>
      </c>
      <c r="N6" s="80"/>
      <c r="O6" s="80"/>
      <c r="P6" s="80"/>
      <c r="Q6" s="80"/>
    </row>
    <row r="7" spans="4:17" ht="18.75" thickBot="1">
      <c r="D7" s="69"/>
      <c r="E7" s="72"/>
      <c r="F7" s="75"/>
      <c r="G7" s="78"/>
      <c r="H7" s="5" t="s">
        <v>8</v>
      </c>
      <c r="I7" s="6" t="s">
        <v>9</v>
      </c>
      <c r="J7" s="6" t="s">
        <v>10</v>
      </c>
      <c r="K7" s="6" t="s">
        <v>11</v>
      </c>
      <c r="L7" s="7" t="s">
        <v>12</v>
      </c>
      <c r="M7" s="5" t="s">
        <v>8</v>
      </c>
      <c r="N7" s="6" t="s">
        <v>9</v>
      </c>
      <c r="O7" s="6" t="s">
        <v>10</v>
      </c>
      <c r="P7" s="6" t="s">
        <v>11</v>
      </c>
      <c r="Q7" s="7" t="s">
        <v>12</v>
      </c>
    </row>
    <row r="8" spans="6:17" ht="18.75" thickBot="1"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3:17" s="1" customFormat="1" ht="19.5" customHeight="1">
      <c r="C9" s="35"/>
      <c r="D9" s="8">
        <v>2</v>
      </c>
      <c r="E9" s="45" t="s">
        <v>20</v>
      </c>
      <c r="F9" s="86" t="s">
        <v>21</v>
      </c>
      <c r="G9" s="89" t="s">
        <v>22</v>
      </c>
      <c r="H9" s="53">
        <f>H19+H21+H25+H26</f>
        <v>13.226106</v>
      </c>
      <c r="I9" s="54"/>
      <c r="J9" s="54"/>
      <c r="K9" s="54">
        <f>L13+K25+K19+K26</f>
        <v>13.226106</v>
      </c>
      <c r="L9" s="95"/>
      <c r="M9" s="53">
        <f>SUM(N9:Q9)</f>
        <v>3.0196084474885847</v>
      </c>
      <c r="N9" s="54"/>
      <c r="O9" s="54"/>
      <c r="P9" s="54">
        <f>P14</f>
        <v>3.0196084474885847</v>
      </c>
      <c r="Q9" s="55"/>
    </row>
    <row r="10" spans="3:17" s="1" customFormat="1" ht="19.5" customHeight="1" outlineLevel="1">
      <c r="C10" s="35"/>
      <c r="D10" s="13"/>
      <c r="E10" s="46" t="s">
        <v>20</v>
      </c>
      <c r="F10" s="87" t="s">
        <v>23</v>
      </c>
      <c r="G10" s="90" t="s">
        <v>24</v>
      </c>
      <c r="H10" s="56">
        <f aca="true" t="shared" si="0" ref="H10:H29">SUM(I10:L10)</f>
        <v>0.433412</v>
      </c>
      <c r="I10" s="57">
        <f>SUM(I11:I13)</f>
        <v>0</v>
      </c>
      <c r="J10" s="57">
        <f>SUM(J11:J13)</f>
        <v>0</v>
      </c>
      <c r="K10" s="58"/>
      <c r="L10" s="96">
        <f>L13</f>
        <v>0.433412</v>
      </c>
      <c r="M10" s="56">
        <f aca="true" t="shared" si="1" ref="M10:M30">SUM(N10:Q10)</f>
        <v>0.09895251141552511</v>
      </c>
      <c r="N10" s="57">
        <f>SUM(N11:N13)</f>
        <v>0</v>
      </c>
      <c r="O10" s="57">
        <f>SUM(O11:O13)</f>
        <v>0</v>
      </c>
      <c r="P10" s="57"/>
      <c r="Q10" s="59">
        <f>SUM(Q11:Q13)</f>
        <v>0.09895251141552511</v>
      </c>
    </row>
    <row r="11" spans="3:17" s="1" customFormat="1" ht="19.5" customHeight="1" outlineLevel="2">
      <c r="C11" s="35"/>
      <c r="D11" s="16"/>
      <c r="E11" s="46" t="s">
        <v>20</v>
      </c>
      <c r="F11" s="87"/>
      <c r="G11" s="90" t="s">
        <v>9</v>
      </c>
      <c r="H11" s="56">
        <f t="shared" si="0"/>
        <v>0</v>
      </c>
      <c r="I11" s="57"/>
      <c r="J11" s="57"/>
      <c r="K11" s="58"/>
      <c r="L11" s="96"/>
      <c r="M11" s="56">
        <f t="shared" si="1"/>
        <v>0</v>
      </c>
      <c r="N11" s="57"/>
      <c r="O11" s="57"/>
      <c r="P11" s="57"/>
      <c r="Q11" s="59"/>
    </row>
    <row r="12" spans="3:17" s="1" customFormat="1" ht="19.5" customHeight="1" outlineLevel="2">
      <c r="C12" s="35"/>
      <c r="D12" s="16"/>
      <c r="E12" s="46" t="s">
        <v>20</v>
      </c>
      <c r="F12" s="87"/>
      <c r="G12" s="90" t="s">
        <v>10</v>
      </c>
      <c r="H12" s="56">
        <f t="shared" si="0"/>
        <v>0</v>
      </c>
      <c r="I12" s="57"/>
      <c r="J12" s="57"/>
      <c r="K12" s="58"/>
      <c r="L12" s="96"/>
      <c r="M12" s="56">
        <f t="shared" si="1"/>
        <v>0</v>
      </c>
      <c r="N12" s="57"/>
      <c r="O12" s="57"/>
      <c r="P12" s="57"/>
      <c r="Q12" s="59"/>
    </row>
    <row r="13" spans="3:17" s="1" customFormat="1" ht="19.5" customHeight="1" outlineLevel="2">
      <c r="C13" s="35"/>
      <c r="D13" s="13" t="s">
        <v>25</v>
      </c>
      <c r="E13" s="46" t="s">
        <v>20</v>
      </c>
      <c r="F13" s="87"/>
      <c r="G13" s="90" t="s">
        <v>11</v>
      </c>
      <c r="H13" s="56">
        <f t="shared" si="0"/>
        <v>0.433412</v>
      </c>
      <c r="I13" s="60"/>
      <c r="J13" s="60"/>
      <c r="K13" s="58"/>
      <c r="L13" s="97">
        <f>L19+L25</f>
        <v>0.433412</v>
      </c>
      <c r="M13" s="56">
        <f t="shared" si="1"/>
        <v>0.09895251141552511</v>
      </c>
      <c r="N13" s="60"/>
      <c r="O13" s="60"/>
      <c r="P13" s="60"/>
      <c r="Q13" s="61">
        <f>L13/12/365*1000</f>
        <v>0.09895251141552511</v>
      </c>
    </row>
    <row r="14" spans="3:17" s="1" customFormat="1" ht="19.5" customHeight="1" outlineLevel="1">
      <c r="C14" s="35"/>
      <c r="D14" s="13" t="s">
        <v>25</v>
      </c>
      <c r="E14" s="46" t="s">
        <v>20</v>
      </c>
      <c r="F14" s="87" t="s">
        <v>26</v>
      </c>
      <c r="G14" s="90" t="s">
        <v>27</v>
      </c>
      <c r="H14" s="56">
        <f>SUM(I14:L14)</f>
        <v>13.225885000000002</v>
      </c>
      <c r="I14" s="60">
        <f>I26+I24+I19</f>
        <v>0</v>
      </c>
      <c r="J14" s="60"/>
      <c r="K14" s="58">
        <f>SUM(K15:K18)</f>
        <v>13.225885000000002</v>
      </c>
      <c r="L14" s="98">
        <f>SUM(L15:L18)</f>
        <v>0</v>
      </c>
      <c r="M14" s="102">
        <f>SUM(M15:M18)</f>
        <v>3.0196084474885847</v>
      </c>
      <c r="N14" s="60">
        <f>N26+N24+N19</f>
        <v>0</v>
      </c>
      <c r="O14" s="60"/>
      <c r="P14" s="58">
        <f>SUM(P15:P17)</f>
        <v>3.0196084474885847</v>
      </c>
      <c r="Q14" s="61"/>
    </row>
    <row r="15" spans="3:17" s="1" customFormat="1" ht="19.5" customHeight="1" outlineLevel="1">
      <c r="C15" s="35"/>
      <c r="D15" s="13"/>
      <c r="E15" s="46"/>
      <c r="F15" s="87"/>
      <c r="G15" s="91" t="s">
        <v>55</v>
      </c>
      <c r="H15" s="56">
        <f t="shared" si="0"/>
        <v>2.786913</v>
      </c>
      <c r="I15" s="60"/>
      <c r="J15" s="60"/>
      <c r="K15" s="58">
        <v>2.786913</v>
      </c>
      <c r="L15" s="97"/>
      <c r="M15" s="56">
        <f t="shared" si="1"/>
        <v>0.6362815068493152</v>
      </c>
      <c r="N15" s="60"/>
      <c r="O15" s="60"/>
      <c r="P15" s="60">
        <f>K15/12/365*1000</f>
        <v>0.6362815068493152</v>
      </c>
      <c r="Q15" s="61"/>
    </row>
    <row r="16" spans="3:17" s="1" customFormat="1" ht="19.5" customHeight="1" outlineLevel="1">
      <c r="C16" s="35"/>
      <c r="D16" s="13"/>
      <c r="E16" s="46"/>
      <c r="F16" s="87"/>
      <c r="G16" s="91" t="s">
        <v>63</v>
      </c>
      <c r="H16" s="56">
        <f t="shared" si="0"/>
        <v>6.38574</v>
      </c>
      <c r="I16" s="60"/>
      <c r="J16" s="60"/>
      <c r="K16" s="58">
        <v>6.38574</v>
      </c>
      <c r="L16" s="97"/>
      <c r="M16" s="56">
        <f t="shared" si="1"/>
        <v>1.457931506849315</v>
      </c>
      <c r="N16" s="60"/>
      <c r="O16" s="60"/>
      <c r="P16" s="60">
        <f>K16/12/365*1000</f>
        <v>1.457931506849315</v>
      </c>
      <c r="Q16" s="61"/>
    </row>
    <row r="17" spans="3:22" s="1" customFormat="1" ht="19.5" customHeight="1" outlineLevel="1">
      <c r="C17" s="35"/>
      <c r="D17" s="13"/>
      <c r="E17" s="46"/>
      <c r="F17" s="87"/>
      <c r="G17" s="91" t="s">
        <v>56</v>
      </c>
      <c r="H17" s="56">
        <f t="shared" si="0"/>
        <v>4.053232</v>
      </c>
      <c r="I17" s="60"/>
      <c r="J17" s="60"/>
      <c r="K17" s="66">
        <v>4.053232</v>
      </c>
      <c r="L17" s="99"/>
      <c r="M17" s="56">
        <f t="shared" si="1"/>
        <v>0.9253954337899545</v>
      </c>
      <c r="N17" s="60"/>
      <c r="O17" s="60"/>
      <c r="P17" s="60">
        <f>K17/12/365*1000</f>
        <v>0.9253954337899545</v>
      </c>
      <c r="Q17" s="61"/>
      <c r="S17" s="85"/>
      <c r="V17" s="85"/>
    </row>
    <row r="18" spans="3:17" s="1" customFormat="1" ht="19.5" customHeight="1" hidden="1" outlineLevel="1">
      <c r="C18" s="35"/>
      <c r="D18" s="13"/>
      <c r="E18" s="46"/>
      <c r="F18" s="87"/>
      <c r="G18" s="92"/>
      <c r="H18" s="56"/>
      <c r="I18" s="60"/>
      <c r="J18" s="60"/>
      <c r="K18" s="58"/>
      <c r="L18" s="97"/>
      <c r="M18" s="56">
        <f t="shared" si="1"/>
        <v>0</v>
      </c>
      <c r="N18" s="60"/>
      <c r="O18" s="60"/>
      <c r="P18" s="60"/>
      <c r="Q18" s="61"/>
    </row>
    <row r="19" spans="3:17" s="1" customFormat="1" ht="19.5" customHeight="1" outlineLevel="1">
      <c r="C19" s="35"/>
      <c r="D19" s="13"/>
      <c r="E19" s="46"/>
      <c r="F19" s="87" t="s">
        <v>33</v>
      </c>
      <c r="G19" s="90" t="s">
        <v>34</v>
      </c>
      <c r="H19" s="62">
        <f t="shared" si="0"/>
        <v>0.56</v>
      </c>
      <c r="I19" s="60"/>
      <c r="J19" s="60"/>
      <c r="K19" s="58">
        <v>0.539</v>
      </c>
      <c r="L19" s="97">
        <v>0.021</v>
      </c>
      <c r="M19" s="56">
        <f t="shared" si="1"/>
        <v>0.1278538812785388</v>
      </c>
      <c r="N19" s="60"/>
      <c r="O19" s="60"/>
      <c r="P19" s="58">
        <f>K19/12/365*1000</f>
        <v>0.1230593607305936</v>
      </c>
      <c r="Q19" s="94">
        <f>L19/12/365*1000</f>
        <v>0.004794520547945206</v>
      </c>
    </row>
    <row r="20" spans="1:17" s="1" customFormat="1" ht="19.5" customHeight="1" outlineLevel="1">
      <c r="A20" s="1" t="s">
        <v>50</v>
      </c>
      <c r="C20" s="35"/>
      <c r="D20" s="13"/>
      <c r="E20" s="46"/>
      <c r="F20" s="87"/>
      <c r="G20" s="90" t="s">
        <v>49</v>
      </c>
      <c r="H20" s="51">
        <f>H19/H9</f>
        <v>0.042340504453843034</v>
      </c>
      <c r="I20" s="50" t="e">
        <f>I19/(I19+I24+I26)</f>
        <v>#DIV/0!</v>
      </c>
      <c r="J20" s="50" t="e">
        <f>J19/(J19+J24+J26)</f>
        <v>#DIV/0!</v>
      </c>
      <c r="K20" s="50">
        <f>K19/(K19+K24+K26)</f>
        <v>0.04213342396839947</v>
      </c>
      <c r="L20" s="100">
        <f>L19/(L19+L24+L26)</f>
        <v>0.11387545279049087</v>
      </c>
      <c r="M20" s="51">
        <f>M19/M9</f>
        <v>0.04234121194914366</v>
      </c>
      <c r="N20" s="50" t="e">
        <f>N19/(N19+N24+N26)</f>
        <v>#DIV/0!</v>
      </c>
      <c r="O20" s="50" t="e">
        <f>O19/(O19+O24+O26)</f>
        <v>#DIV/0!</v>
      </c>
      <c r="P20" s="50">
        <f>P19/(P19+P24+P26)</f>
        <v>0.04213342396839946</v>
      </c>
      <c r="Q20" s="52">
        <f>Q19/(Q19+Q24+Q26)</f>
        <v>0.11387545279049086</v>
      </c>
    </row>
    <row r="21" spans="3:17" s="1" customFormat="1" ht="19.5" customHeight="1" outlineLevel="1">
      <c r="C21" s="35"/>
      <c r="D21" s="13" t="s">
        <v>25</v>
      </c>
      <c r="E21" s="46" t="s">
        <v>20</v>
      </c>
      <c r="F21" s="87" t="s">
        <v>35</v>
      </c>
      <c r="G21" s="90" t="s">
        <v>36</v>
      </c>
      <c r="H21" s="56">
        <f t="shared" si="0"/>
        <v>0</v>
      </c>
      <c r="I21" s="60"/>
      <c r="J21" s="60"/>
      <c r="K21" s="58"/>
      <c r="L21" s="97"/>
      <c r="M21" s="56">
        <f t="shared" si="1"/>
        <v>0</v>
      </c>
      <c r="N21" s="60"/>
      <c r="O21" s="60"/>
      <c r="P21" s="60"/>
      <c r="Q21" s="61"/>
    </row>
    <row r="22" spans="3:17" s="1" customFormat="1" ht="19.5" customHeight="1" outlineLevel="1">
      <c r="C22" s="35"/>
      <c r="D22" s="13" t="s">
        <v>25</v>
      </c>
      <c r="E22" s="46" t="s">
        <v>20</v>
      </c>
      <c r="F22" s="87" t="s">
        <v>37</v>
      </c>
      <c r="G22" s="90" t="s">
        <v>53</v>
      </c>
      <c r="H22" s="56">
        <f t="shared" si="0"/>
        <v>0</v>
      </c>
      <c r="I22" s="60"/>
      <c r="J22" s="60"/>
      <c r="K22" s="58"/>
      <c r="L22" s="97"/>
      <c r="M22" s="56">
        <f t="shared" si="1"/>
        <v>0</v>
      </c>
      <c r="N22" s="60"/>
      <c r="O22" s="60"/>
      <c r="P22" s="60"/>
      <c r="Q22" s="61"/>
    </row>
    <row r="23" spans="3:17" s="1" customFormat="1" ht="19.5" customHeight="1" outlineLevel="1">
      <c r="C23" s="35"/>
      <c r="D23" s="13"/>
      <c r="E23" s="46"/>
      <c r="F23" s="87" t="s">
        <v>39</v>
      </c>
      <c r="G23" s="90" t="s">
        <v>54</v>
      </c>
      <c r="H23" s="56">
        <f t="shared" si="0"/>
        <v>0.249</v>
      </c>
      <c r="I23" s="60"/>
      <c r="J23" s="60"/>
      <c r="K23" s="58"/>
      <c r="L23" s="97">
        <v>0.249</v>
      </c>
      <c r="M23" s="56">
        <f t="shared" si="1"/>
        <v>0.0567</v>
      </c>
      <c r="N23" s="60"/>
      <c r="O23" s="60"/>
      <c r="P23" s="60"/>
      <c r="Q23" s="61">
        <v>0.0567</v>
      </c>
    </row>
    <row r="24" spans="3:17" s="1" customFormat="1" ht="19.5" customHeight="1" outlineLevel="1">
      <c r="C24" s="35"/>
      <c r="D24" s="13" t="s">
        <v>25</v>
      </c>
      <c r="E24" s="46" t="s">
        <v>20</v>
      </c>
      <c r="F24" s="87" t="s">
        <v>41</v>
      </c>
      <c r="G24" s="90" t="s">
        <v>40</v>
      </c>
      <c r="H24" s="56">
        <f t="shared" si="0"/>
        <v>10.032414</v>
      </c>
      <c r="I24" s="60"/>
      <c r="J24" s="60"/>
      <c r="K24" s="58">
        <v>9.869002</v>
      </c>
      <c r="L24" s="97">
        <v>0.163412</v>
      </c>
      <c r="M24" s="56">
        <f>SUM(N24:Q24)</f>
        <v>2.290505479452055</v>
      </c>
      <c r="N24" s="60"/>
      <c r="O24" s="60"/>
      <c r="P24" s="58">
        <f>K24/12/365*1000</f>
        <v>2.253196803652968</v>
      </c>
      <c r="Q24" s="94">
        <f>L24/12/365*1000</f>
        <v>0.03730867579908676</v>
      </c>
    </row>
    <row r="25" spans="3:17" s="1" customFormat="1" ht="19.5" customHeight="1" outlineLevel="1">
      <c r="C25" s="35"/>
      <c r="D25" s="13" t="s">
        <v>25</v>
      </c>
      <c r="E25" s="46" t="s">
        <v>20</v>
      </c>
      <c r="F25" s="87" t="s">
        <v>43</v>
      </c>
      <c r="G25" s="90" t="s">
        <v>42</v>
      </c>
      <c r="H25" s="56">
        <f t="shared" si="0"/>
        <v>10.281414</v>
      </c>
      <c r="I25" s="60">
        <f>SUM(I21:I24)</f>
        <v>0</v>
      </c>
      <c r="J25" s="60">
        <f>SUM(J21:J24)</f>
        <v>0</v>
      </c>
      <c r="K25" s="60">
        <f>SUM(K21:K24)</f>
        <v>9.869002</v>
      </c>
      <c r="L25" s="97">
        <f>SUM(L21:L24)</f>
        <v>0.412412</v>
      </c>
      <c r="M25" s="56">
        <f>SUM(N25:Q25)</f>
        <v>2.3472054794520547</v>
      </c>
      <c r="N25" s="60">
        <f>SUM(N21:N24)</f>
        <v>0</v>
      </c>
      <c r="O25" s="60">
        <f>SUM(O21:O24)</f>
        <v>0</v>
      </c>
      <c r="P25" s="60">
        <f>SUM(P21:P24)</f>
        <v>2.253196803652968</v>
      </c>
      <c r="Q25" s="61">
        <f>Q24+Q23</f>
        <v>0.09400867579908675</v>
      </c>
    </row>
    <row r="26" spans="3:17" s="1" customFormat="1" ht="19.5" customHeight="1" outlineLevel="1">
      <c r="C26" s="35"/>
      <c r="D26" s="13"/>
      <c r="E26" s="46"/>
      <c r="F26" s="87" t="s">
        <v>47</v>
      </c>
      <c r="G26" s="90" t="s">
        <v>44</v>
      </c>
      <c r="H26" s="56">
        <f t="shared" si="0"/>
        <v>2.384692</v>
      </c>
      <c r="I26" s="60">
        <f>SUM(I28)</f>
        <v>0</v>
      </c>
      <c r="J26" s="60">
        <f>SUM(J28)</f>
        <v>0</v>
      </c>
      <c r="K26" s="58">
        <f>K27+K28</f>
        <v>2.384692</v>
      </c>
      <c r="L26" s="97">
        <f>SUM(L28)</f>
        <v>0</v>
      </c>
      <c r="M26" s="56">
        <f t="shared" si="1"/>
        <v>0.5444502283105023</v>
      </c>
      <c r="N26" s="60">
        <f>SUM(N28)</f>
        <v>0</v>
      </c>
      <c r="O26" s="60">
        <f>SUM(O28)</f>
        <v>0</v>
      </c>
      <c r="P26" s="60">
        <f>K26/12/365*1000</f>
        <v>0.5444502283105023</v>
      </c>
      <c r="Q26" s="61">
        <f>SUM(Q28)</f>
        <v>0</v>
      </c>
    </row>
    <row r="27" spans="3:17" s="1" customFormat="1" ht="19.5" customHeight="1" outlineLevel="1">
      <c r="C27" s="35"/>
      <c r="D27" s="13"/>
      <c r="E27" s="46"/>
      <c r="F27" s="87"/>
      <c r="G27" s="91" t="s">
        <v>56</v>
      </c>
      <c r="H27" s="56">
        <f t="shared" si="0"/>
        <v>2.077692</v>
      </c>
      <c r="I27" s="60"/>
      <c r="J27" s="60"/>
      <c r="K27" s="58">
        <v>2.077692</v>
      </c>
      <c r="L27" s="97"/>
      <c r="M27" s="56">
        <f t="shared" si="1"/>
        <v>0.47435890410958903</v>
      </c>
      <c r="N27" s="60"/>
      <c r="O27" s="60"/>
      <c r="P27" s="60">
        <f>K27/12/365*1000</f>
        <v>0.47435890410958903</v>
      </c>
      <c r="Q27" s="61"/>
    </row>
    <row r="28" spans="3:17" s="1" customFormat="1" ht="19.5" customHeight="1" outlineLevel="1">
      <c r="C28" s="35"/>
      <c r="D28" s="13" t="s">
        <v>25</v>
      </c>
      <c r="E28" s="46" t="s">
        <v>20</v>
      </c>
      <c r="F28" s="87"/>
      <c r="G28" s="91" t="s">
        <v>63</v>
      </c>
      <c r="H28" s="56">
        <f t="shared" si="0"/>
        <v>0.307</v>
      </c>
      <c r="I28" s="60"/>
      <c r="J28" s="60"/>
      <c r="K28" s="60">
        <v>0.307</v>
      </c>
      <c r="L28" s="97"/>
      <c r="M28" s="56">
        <f t="shared" si="1"/>
        <v>0.07009132420091324</v>
      </c>
      <c r="N28" s="60"/>
      <c r="O28" s="60"/>
      <c r="P28" s="60">
        <f>K28/12/365*1000</f>
        <v>0.07009132420091324</v>
      </c>
      <c r="Q28" s="61"/>
    </row>
    <row r="29" spans="3:17" s="1" customFormat="1" ht="19.5" customHeight="1" hidden="1" outlineLevel="1">
      <c r="C29" s="35"/>
      <c r="D29" s="13"/>
      <c r="E29" s="46"/>
      <c r="F29" s="87"/>
      <c r="G29" s="92"/>
      <c r="H29" s="56">
        <f t="shared" si="0"/>
        <v>0</v>
      </c>
      <c r="I29" s="60"/>
      <c r="J29" s="60"/>
      <c r="K29" s="60"/>
      <c r="L29" s="97"/>
      <c r="M29" s="56">
        <f t="shared" si="1"/>
        <v>0</v>
      </c>
      <c r="N29" s="60"/>
      <c r="O29" s="60"/>
      <c r="P29" s="60">
        <f>K29/12/365*1000</f>
        <v>0</v>
      </c>
      <c r="Q29" s="61"/>
    </row>
    <row r="30" spans="3:17" s="1" customFormat="1" ht="19.5" customHeight="1" outlineLevel="1" thickBot="1">
      <c r="C30" s="35"/>
      <c r="D30" s="13" t="s">
        <v>25</v>
      </c>
      <c r="E30" s="46" t="s">
        <v>20</v>
      </c>
      <c r="F30" s="88" t="s">
        <v>52</v>
      </c>
      <c r="G30" s="93" t="s">
        <v>51</v>
      </c>
      <c r="H30" s="63">
        <f>SUM(I30:L30)</f>
        <v>2.265224</v>
      </c>
      <c r="I30" s="64"/>
      <c r="J30" s="64"/>
      <c r="K30" s="64">
        <v>2.265224</v>
      </c>
      <c r="L30" s="101"/>
      <c r="M30" s="63">
        <f t="shared" si="1"/>
        <v>0.5171744292237443</v>
      </c>
      <c r="N30" s="64"/>
      <c r="O30" s="64"/>
      <c r="P30" s="64">
        <f>K30/12/365*1000</f>
        <v>0.5171744292237443</v>
      </c>
      <c r="Q30" s="65"/>
    </row>
    <row r="31" spans="3:17" s="1" customFormat="1" ht="18">
      <c r="C31" s="42"/>
      <c r="G31" s="3"/>
      <c r="H31" s="43"/>
      <c r="I31" s="3"/>
      <c r="J31" s="3"/>
      <c r="K31" s="3"/>
      <c r="L31" s="3"/>
      <c r="M31" s="3"/>
      <c r="N31" s="3"/>
      <c r="O31" s="3"/>
      <c r="P31" s="3"/>
      <c r="Q31" s="3"/>
    </row>
    <row r="32" spans="3:17" s="1" customFormat="1" ht="18">
      <c r="C32" s="42"/>
      <c r="G32" s="81" t="s">
        <v>57</v>
      </c>
      <c r="H32" s="43"/>
      <c r="I32" s="43"/>
      <c r="J32" s="43"/>
      <c r="K32" s="43"/>
      <c r="L32" s="43"/>
      <c r="M32" s="43"/>
      <c r="N32" s="3"/>
      <c r="O32" s="3"/>
      <c r="P32" s="3"/>
      <c r="Q32" s="3"/>
    </row>
    <row r="33" spans="3:17" s="1" customFormat="1" ht="18">
      <c r="C33" s="42"/>
      <c r="G33" s="81" t="s">
        <v>58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s="1" customFormat="1" ht="18">
      <c r="C34" s="42"/>
      <c r="G34" s="82"/>
      <c r="H34" s="30"/>
      <c r="I34" s="30"/>
      <c r="J34" s="30"/>
      <c r="K34" s="30"/>
      <c r="L34" s="3"/>
      <c r="M34" s="34"/>
      <c r="N34" s="34"/>
      <c r="O34" s="34"/>
      <c r="P34" s="32"/>
      <c r="Q34" s="3"/>
    </row>
    <row r="35" spans="3:17" s="1" customFormat="1" ht="18">
      <c r="C35" s="42"/>
      <c r="G35" s="82"/>
      <c r="H35" s="30"/>
      <c r="I35" s="30"/>
      <c r="J35" s="30"/>
      <c r="K35" s="30"/>
      <c r="L35" s="3"/>
      <c r="M35" s="34"/>
      <c r="N35" s="44"/>
      <c r="O35" s="34"/>
      <c r="P35" s="30"/>
      <c r="Q35" s="3"/>
    </row>
    <row r="36" spans="3:17" s="1" customFormat="1" ht="18">
      <c r="C36" s="42"/>
      <c r="G36" t="s">
        <v>60</v>
      </c>
      <c r="H36" s="30"/>
      <c r="I36" s="30"/>
      <c r="J36" s="30"/>
      <c r="K36" s="30"/>
      <c r="L36" s="3"/>
      <c r="M36" s="34"/>
      <c r="N36" s="34"/>
      <c r="O36" s="34"/>
      <c r="P36" s="30"/>
      <c r="Q36" s="3"/>
    </row>
    <row r="37" spans="3:17" s="1" customFormat="1" ht="18">
      <c r="C37" s="42"/>
      <c r="G37" t="s">
        <v>61</v>
      </c>
      <c r="H37" s="30"/>
      <c r="I37" s="30"/>
      <c r="J37" s="30"/>
      <c r="K37" s="30"/>
      <c r="L37" s="3"/>
      <c r="M37" s="34"/>
      <c r="N37" s="34"/>
      <c r="O37" s="34"/>
      <c r="P37" s="30"/>
      <c r="Q37" s="3"/>
    </row>
    <row r="38" spans="3:17" s="1" customFormat="1" ht="18">
      <c r="C38" s="42"/>
      <c r="G38" s="83" t="s">
        <v>59</v>
      </c>
      <c r="H38" s="30"/>
      <c r="I38" s="30"/>
      <c r="J38" s="30"/>
      <c r="K38" s="30"/>
      <c r="L38" s="3"/>
      <c r="M38" s="34"/>
      <c r="N38" s="34"/>
      <c r="O38" s="34"/>
      <c r="P38" s="32"/>
      <c r="Q38" s="3"/>
    </row>
    <row r="39" spans="3:17" s="1" customFormat="1" ht="18">
      <c r="C39" s="42"/>
      <c r="G39" s="30"/>
      <c r="H39" s="30"/>
      <c r="I39" s="30"/>
      <c r="J39" s="30"/>
      <c r="K39" s="30"/>
      <c r="L39" s="3"/>
      <c r="M39" s="30"/>
      <c r="N39" s="44"/>
      <c r="O39" s="30"/>
      <c r="P39" s="30"/>
      <c r="Q39" s="3"/>
    </row>
  </sheetData>
  <sheetProtection/>
  <mergeCells count="9">
    <mergeCell ref="G1:L3"/>
    <mergeCell ref="D5:D7"/>
    <mergeCell ref="E5:E7"/>
    <mergeCell ref="F5:F7"/>
    <mergeCell ref="G5:G7"/>
    <mergeCell ref="H5:L5"/>
    <mergeCell ref="M5:Q5"/>
    <mergeCell ref="H6:L6"/>
    <mergeCell ref="M6:Q6"/>
  </mergeCells>
  <conditionalFormatting sqref="K30 K21:K27 H21:J30 H9:Q19 L21:Q30">
    <cfRule type="cellIs" priority="1" dxfId="17" operator="equal" stopIfTrue="1">
      <formula>0</formula>
    </cfRule>
  </conditionalFormatting>
  <conditionalFormatting sqref="H20:Q20">
    <cfRule type="cellIs" priority="4" dxfId="17" operator="equal" stopIfTrue="1">
      <formula>0</formula>
    </cfRule>
    <cfRule type="expression" priority="5" dxfId="17" stopIfTrue="1">
      <formula>ISERR(H20)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Sergey</cp:lastModifiedBy>
  <cp:lastPrinted>2016-12-29T15:11:55Z</cp:lastPrinted>
  <dcterms:created xsi:type="dcterms:W3CDTF">2013-07-05T15:21:02Z</dcterms:created>
  <dcterms:modified xsi:type="dcterms:W3CDTF">2017-02-07T12:56:44Z</dcterms:modified>
  <cp:category/>
  <cp:version/>
  <cp:contentType/>
  <cp:contentStatus/>
</cp:coreProperties>
</file>